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bookViews>
    <workbookView xWindow="0" yWindow="0" windowWidth="20400" windowHeight="10545" tabRatio="816" firstSheet="1" activeTab="1"/>
  </bookViews>
  <sheets>
    <sheet name="Pics" sheetId="16" state="hidden" r:id="rId1"/>
    <sheet name="DashBoard" sheetId="11" r:id="rId2"/>
    <sheet name="Maps" sheetId="14" state="hidden" r:id="rId3"/>
    <sheet name="Stadium" sheetId="12" state="hidden" r:id="rId4"/>
    <sheet name="Super Bowl Scores" sheetId="5" state="hidden" r:id="rId5"/>
    <sheet name="Game and Career Leaders (2)" sheetId="15" state="hidden" r:id="rId6"/>
    <sheet name="Game and Career Leaders" sheetId="8" state="hidden" r:id="rId7"/>
    <sheet name="Win Loss Records by Team" sheetId="6" state="hidden" r:id="rId8"/>
    <sheet name="Super Bowl 30 Sec Ad Price" sheetId="7" state="hidden" r:id="rId9"/>
    <sheet name="Regular Season Standings" sheetId="10" state="hidden" r:id="rId10"/>
  </sheets>
  <externalReferences>
    <externalReference r:id="rId11"/>
  </externalReferences>
  <definedNames>
    <definedName name="a">'Win Loss Records by Team'!$M$3:$V$9</definedName>
    <definedName name="Arlington">Maps!$C$1</definedName>
    <definedName name="Atlanta">Maps!$C$2</definedName>
    <definedName name="b">'Win Loss Records by Team'!$W$3:$AF$9</definedName>
    <definedName name="cc">'Win Loss Records by Team'!$AG$3:$AP$9</definedName>
    <definedName name="Detroit">Maps!$C$3</definedName>
    <definedName name="Glendale">Maps!$C$4</definedName>
    <definedName name="History">'Game and Career Leaders (2)'!$B$30:$B$68</definedName>
    <definedName name="historyLink">'Game and Career Leaders (2)'!$F$30</definedName>
    <definedName name="Houston">Maps!$C$5</definedName>
    <definedName name="Indianapolis">Maps!$C$6</definedName>
    <definedName name="Jacksonville">Maps!$C$7</definedName>
    <definedName name="LosAngeles">Maps!$C$8</definedName>
    <definedName name="Miami">Maps!$C$9</definedName>
    <definedName name="Minneapolis">Maps!$C$10</definedName>
    <definedName name="Mychart">CHOOSE(DashBoard!$B$7,Arlington,Atlanta,Detroit,Glendale,Houston,Indianapolis,Jacksonville,LosAngeles,Miami,Minneapolis,NewOrleans,PaloAlto,Pasadena,Pontiac,SanDiego,Tampa,Tempe)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NewOrleans">Maps!$C$11</definedName>
    <definedName name="PaloAlto">Maps!$C$12</definedName>
    <definedName name="Pasadena">Maps!$C$13</definedName>
    <definedName name="Percent">[1]Charts!$E$20:$L$35</definedName>
    <definedName name="Pontiac">Maps!$C$14</definedName>
    <definedName name="Revenue">[1]Charts!$E$3:$L$18</definedName>
    <definedName name="SanDiego">Maps!$C$15</definedName>
    <definedName name="start">'Game and Career Leaders (2)'!$A$1</definedName>
    <definedName name="Tampa">Maps!$C$16</definedName>
    <definedName name="Teams">'Regular Season Standings'!$A$2:$A$33</definedName>
    <definedName name="TeamTable">'Regular Season Standings'!$A$2:$R$33</definedName>
    <definedName name="Tempe">Maps!$C$17</definedName>
    <definedName name="WinChart">CHOOSE(DashBoard!$F$2,a,b,cc)</definedName>
    <definedName name="Year">'Super Bowl Scores'!$A$2:$A$48</definedName>
    <definedName name="Yearpick">'Super Bowl Scores'!$M$3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6" l="1"/>
  <c r="W3" i="10" l="1"/>
  <c r="X3" i="10"/>
  <c r="Y3" i="10"/>
  <c r="Z3" i="10"/>
  <c r="AA3" i="10"/>
  <c r="AB3" i="10"/>
  <c r="AC3" i="10"/>
  <c r="AD3" i="10"/>
  <c r="AE3" i="10"/>
  <c r="AF3" i="10"/>
  <c r="AG3" i="10"/>
  <c r="AH3" i="10"/>
  <c r="AI3" i="10"/>
  <c r="AJ3" i="10"/>
  <c r="AK3" i="10"/>
  <c r="AL3" i="10"/>
  <c r="AM3" i="10"/>
  <c r="W4" i="10"/>
  <c r="W5" i="10" s="1"/>
  <c r="X4" i="10"/>
  <c r="Y4" i="10"/>
  <c r="Z4" i="10"/>
  <c r="AA4" i="10"/>
  <c r="AA5" i="10" s="1"/>
  <c r="AB4" i="10"/>
  <c r="AC4" i="10"/>
  <c r="AD4" i="10"/>
  <c r="AE4" i="10"/>
  <c r="AE5" i="10" s="1"/>
  <c r="AF4" i="10"/>
  <c r="AG4" i="10"/>
  <c r="AH4" i="10"/>
  <c r="AI4" i="10"/>
  <c r="AI5" i="10" s="1"/>
  <c r="AJ4" i="10"/>
  <c r="AK4" i="10"/>
  <c r="AL4" i="10"/>
  <c r="AM4" i="10"/>
  <c r="AM5" i="10" s="1"/>
  <c r="V4" i="10"/>
  <c r="V3" i="10"/>
  <c r="AK5" i="10" l="1"/>
  <c r="AG5" i="10"/>
  <c r="AC5" i="10"/>
  <c r="Y5" i="10"/>
  <c r="AL5" i="10"/>
  <c r="AJ5" i="10"/>
  <c r="AH5" i="10"/>
  <c r="AF5" i="10"/>
  <c r="AD5" i="10"/>
  <c r="AB5" i="10"/>
  <c r="Z5" i="10"/>
  <c r="X5" i="10"/>
  <c r="F30" i="15" l="1"/>
  <c r="M3" i="5"/>
  <c r="H58" i="15" l="1"/>
  <c r="G58" i="15"/>
  <c r="F58" i="15"/>
  <c r="E58" i="15"/>
  <c r="H57" i="15"/>
  <c r="G57" i="15"/>
  <c r="F57" i="15"/>
  <c r="E57" i="15"/>
  <c r="H56" i="15"/>
  <c r="G56" i="15"/>
  <c r="F56" i="15"/>
  <c r="E56" i="15"/>
  <c r="H55" i="15"/>
  <c r="G55" i="15"/>
  <c r="F55" i="15"/>
  <c r="E55" i="15"/>
  <c r="H54" i="15"/>
  <c r="G54" i="15"/>
  <c r="F54" i="15"/>
  <c r="E54" i="15"/>
  <c r="H53" i="15"/>
  <c r="G53" i="15"/>
  <c r="F53" i="15"/>
  <c r="E53" i="15"/>
  <c r="H52" i="15"/>
  <c r="G52" i="15"/>
  <c r="F52" i="15"/>
  <c r="E52" i="15"/>
  <c r="H51" i="15"/>
  <c r="G51" i="15"/>
  <c r="F51" i="15"/>
  <c r="E51" i="15"/>
  <c r="H50" i="15"/>
  <c r="G50" i="15"/>
  <c r="F50" i="15"/>
  <c r="E50" i="15"/>
  <c r="H49" i="15"/>
  <c r="G49" i="15"/>
  <c r="F49" i="15"/>
  <c r="E49" i="15"/>
  <c r="H48" i="15"/>
  <c r="G48" i="15"/>
  <c r="F48" i="15"/>
  <c r="E48" i="15"/>
  <c r="H47" i="15"/>
  <c r="G47" i="15"/>
  <c r="F47" i="15"/>
  <c r="E47" i="15"/>
  <c r="H46" i="15"/>
  <c r="G46" i="15"/>
  <c r="F46" i="15"/>
  <c r="E46" i="15"/>
  <c r="H45" i="15"/>
  <c r="G45" i="15"/>
  <c r="F45" i="15"/>
  <c r="E45" i="15"/>
  <c r="H44" i="15"/>
  <c r="G44" i="15"/>
  <c r="F44" i="15"/>
  <c r="E44" i="15"/>
  <c r="H43" i="15"/>
  <c r="G43" i="15"/>
  <c r="F43" i="15"/>
  <c r="E43" i="15"/>
  <c r="H42" i="15"/>
  <c r="G42" i="15"/>
  <c r="F42" i="15"/>
  <c r="E42" i="15"/>
  <c r="H41" i="15"/>
  <c r="G41" i="15"/>
  <c r="F41" i="15"/>
  <c r="E41" i="15"/>
  <c r="G40" i="15"/>
  <c r="G39" i="15"/>
  <c r="G38" i="15"/>
  <c r="G37" i="15"/>
  <c r="G36" i="15"/>
  <c r="G35" i="15"/>
  <c r="G34" i="15"/>
  <c r="G33" i="15"/>
  <c r="G32" i="15"/>
  <c r="G31" i="15"/>
  <c r="E40" i="15"/>
  <c r="E39" i="15"/>
  <c r="E38" i="15"/>
  <c r="E37" i="15"/>
  <c r="E36" i="15"/>
  <c r="E35" i="15"/>
  <c r="E34" i="15"/>
  <c r="E33" i="15"/>
  <c r="E32" i="15"/>
  <c r="E31" i="15"/>
  <c r="F32" i="15"/>
  <c r="H32" i="15"/>
  <c r="F33" i="15"/>
  <c r="H33" i="15"/>
  <c r="F34" i="15"/>
  <c r="H34" i="15"/>
  <c r="F35" i="15"/>
  <c r="H35" i="15"/>
  <c r="F36" i="15"/>
  <c r="H36" i="15"/>
  <c r="F37" i="15"/>
  <c r="H37" i="15"/>
  <c r="F38" i="15"/>
  <c r="H38" i="15"/>
  <c r="F39" i="15"/>
  <c r="H39" i="15"/>
  <c r="F40" i="15"/>
  <c r="H40" i="15"/>
  <c r="H31" i="15"/>
  <c r="F31" i="15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2" i="7"/>
  <c r="R3" i="5" l="1"/>
  <c r="R2" i="5"/>
  <c r="T6" i="5"/>
  <c r="T3" i="5"/>
  <c r="N3" i="5"/>
  <c r="Q2" i="5" s="1"/>
  <c r="O3" i="5"/>
  <c r="Q3" i="5" s="1"/>
  <c r="R4" i="5" l="1"/>
  <c r="C15" i="11"/>
  <c r="B7" i="11" s="1"/>
</calcChain>
</file>

<file path=xl/sharedStrings.xml><?xml version="1.0" encoding="utf-8"?>
<sst xmlns="http://schemas.openxmlformats.org/spreadsheetml/2006/main" count="2707" uniqueCount="661">
  <si>
    <t>Year</t>
  </si>
  <si>
    <t>Winner</t>
  </si>
  <si>
    <t>Loser</t>
  </si>
  <si>
    <t>Stadium</t>
  </si>
  <si>
    <t>City</t>
  </si>
  <si>
    <t>State</t>
  </si>
  <si>
    <t>XLVII (47)</t>
  </si>
  <si>
    <t>Baltimore Ravens</t>
  </si>
  <si>
    <t>San Francisco 49ers</t>
  </si>
  <si>
    <t>Joe Flacco</t>
  </si>
  <si>
    <t>Mercedes-Benz Superdome</t>
  </si>
  <si>
    <t>New Orleans</t>
  </si>
  <si>
    <t>Louisiana</t>
  </si>
  <si>
    <t>XLVI (46)</t>
  </si>
  <si>
    <t>New York Giants</t>
  </si>
  <si>
    <t>New England Patriots</t>
  </si>
  <si>
    <t>Eli Manning</t>
  </si>
  <si>
    <t>Lucas Oil Stadium</t>
  </si>
  <si>
    <t>Indianapolis</t>
  </si>
  <si>
    <t>Indiana</t>
  </si>
  <si>
    <t>XLV (45)</t>
  </si>
  <si>
    <t>Green Bay Packers</t>
  </si>
  <si>
    <t>Pittsburgh Steelers</t>
  </si>
  <si>
    <t>Aaron Rodgers</t>
  </si>
  <si>
    <t>Cowboys Stadium</t>
  </si>
  <si>
    <t>Arlington</t>
  </si>
  <si>
    <t>Texas</t>
  </si>
  <si>
    <t>XLIV (44)</t>
  </si>
  <si>
    <t>New Orleans Saints</t>
  </si>
  <si>
    <t>Indianapolis Colts</t>
  </si>
  <si>
    <t>Drew Brees</t>
  </si>
  <si>
    <t>Sun Life Stadium</t>
  </si>
  <si>
    <t>Miami</t>
  </si>
  <si>
    <t>Florida</t>
  </si>
  <si>
    <t>XLIII (43)</t>
  </si>
  <si>
    <t>Arizona Cardinals</t>
  </si>
  <si>
    <t>Santonio Holmes</t>
  </si>
  <si>
    <t>Raymond James Stadium</t>
  </si>
  <si>
    <t>Tampa</t>
  </si>
  <si>
    <t>XLII (42)</t>
  </si>
  <si>
    <t>University of Phoenix Stadium</t>
  </si>
  <si>
    <t>Glendale</t>
  </si>
  <si>
    <t>Arizona</t>
  </si>
  <si>
    <t>XLI (41)</t>
  </si>
  <si>
    <t>Chicago Bears</t>
  </si>
  <si>
    <t>Peyton Manning</t>
  </si>
  <si>
    <t>Dolphin Stadium</t>
  </si>
  <si>
    <t>XL (40)</t>
  </si>
  <si>
    <t>Seattle Seahawks</t>
  </si>
  <si>
    <t>Hines Ward</t>
  </si>
  <si>
    <t>Ford Field</t>
  </si>
  <si>
    <t>Detroit</t>
  </si>
  <si>
    <t>Michigan</t>
  </si>
  <si>
    <t>XXXIX (39)</t>
  </si>
  <si>
    <t>Philadelphia Eagles</t>
  </si>
  <si>
    <t>Deion Branch</t>
  </si>
  <si>
    <t>Alltel Stadium</t>
  </si>
  <si>
    <t>Jacksonville</t>
  </si>
  <si>
    <t>XXXVIII (38)</t>
  </si>
  <si>
    <t>Carolina Panthers</t>
  </si>
  <si>
    <t>Tom Brady</t>
  </si>
  <si>
    <t>Reliant Stadium</t>
  </si>
  <si>
    <t>Houston</t>
  </si>
  <si>
    <t>XXXVII (37)</t>
  </si>
  <si>
    <t>Tampa Bay Buccaneers</t>
  </si>
  <si>
    <t>Oakland Raiders</t>
  </si>
  <si>
    <t>Dexter Jackson</t>
  </si>
  <si>
    <t>Qualcomm Stadium</t>
  </si>
  <si>
    <t>San Diego</t>
  </si>
  <si>
    <t>California</t>
  </si>
  <si>
    <t>XXXVI (36)</t>
  </si>
  <si>
    <t>St. Louis Rams</t>
  </si>
  <si>
    <t>Louisiana Superdome</t>
  </si>
  <si>
    <t>XXXV (35)</t>
  </si>
  <si>
    <t>Ray Lewis</t>
  </si>
  <si>
    <t>XXXIV (34)</t>
  </si>
  <si>
    <t>Tennessee Titans</t>
  </si>
  <si>
    <t>Kurt Warner</t>
  </si>
  <si>
    <t>Georgia Dome</t>
  </si>
  <si>
    <t>Atlanta</t>
  </si>
  <si>
    <t>Georgia</t>
  </si>
  <si>
    <t>XXXIII (33)</t>
  </si>
  <si>
    <t>Denver Broncos</t>
  </si>
  <si>
    <t>Atlanta Falcons</t>
  </si>
  <si>
    <t>John Elway+</t>
  </si>
  <si>
    <t>Pro Player Stadium</t>
  </si>
  <si>
    <t>XXXII (32)</t>
  </si>
  <si>
    <t>Terrell Davis</t>
  </si>
  <si>
    <t>XXXI (31)</t>
  </si>
  <si>
    <t>Desmond Howard</t>
  </si>
  <si>
    <t>XXX (30)</t>
  </si>
  <si>
    <t>Dallas Cowboys</t>
  </si>
  <si>
    <t>Larry Brown</t>
  </si>
  <si>
    <t>Sun Devil Stadium</t>
  </si>
  <si>
    <t>Tempe</t>
  </si>
  <si>
    <t>XXIX (29)</t>
  </si>
  <si>
    <t>San Diego Chargers</t>
  </si>
  <si>
    <t>Steve Young+</t>
  </si>
  <si>
    <t>Joe Robbie Stadium</t>
  </si>
  <si>
    <t>XXVIII (28)</t>
  </si>
  <si>
    <t>Buffalo Bills</t>
  </si>
  <si>
    <t>Emmitt Smith+</t>
  </si>
  <si>
    <t>XXVII (27)</t>
  </si>
  <si>
    <t>Troy Aikman+</t>
  </si>
  <si>
    <t>Rose Bowl</t>
  </si>
  <si>
    <t>Pasadena</t>
  </si>
  <si>
    <t>XXVI (26)</t>
  </si>
  <si>
    <t>Washington Redskins</t>
  </si>
  <si>
    <t>Mark Rypien</t>
  </si>
  <si>
    <t>Metrodome</t>
  </si>
  <si>
    <t>Minneapolis</t>
  </si>
  <si>
    <t>Minnesota</t>
  </si>
  <si>
    <t>XXV (25)</t>
  </si>
  <si>
    <t>Ottis Anderson</t>
  </si>
  <si>
    <t>Tampa Stadium</t>
  </si>
  <si>
    <t>XXIV (24)</t>
  </si>
  <si>
    <t>Joe Montana+</t>
  </si>
  <si>
    <t>XXIII (23)</t>
  </si>
  <si>
    <t>Cincinnati Bengals</t>
  </si>
  <si>
    <t>Jerry Rice+</t>
  </si>
  <si>
    <t>XXII (22)</t>
  </si>
  <si>
    <t>Doug Williams</t>
  </si>
  <si>
    <t>Jack Murphy Stadium</t>
  </si>
  <si>
    <t>XXI (21)</t>
  </si>
  <si>
    <t>Phil Simms</t>
  </si>
  <si>
    <t>XX (20)</t>
  </si>
  <si>
    <t>Richard Dent+</t>
  </si>
  <si>
    <t>XIX (19)</t>
  </si>
  <si>
    <t>Miami Dolphins</t>
  </si>
  <si>
    <t>Stanford Stadium</t>
  </si>
  <si>
    <t>Palo Alto</t>
  </si>
  <si>
    <t>XVIII (18)</t>
  </si>
  <si>
    <t>Los Angeles Raiders</t>
  </si>
  <si>
    <t>Marcus Allen+</t>
  </si>
  <si>
    <t>XVII (17)</t>
  </si>
  <si>
    <t>John Riggins+</t>
  </si>
  <si>
    <t>XVI (16)</t>
  </si>
  <si>
    <t>Pontiac Silverdome</t>
  </si>
  <si>
    <t>Pontiac</t>
  </si>
  <si>
    <t>XV (15)</t>
  </si>
  <si>
    <t>Jim Plunkett</t>
  </si>
  <si>
    <t>XIV (14)</t>
  </si>
  <si>
    <t>Los Angeles Rams</t>
  </si>
  <si>
    <t>Terry Bradshaw+</t>
  </si>
  <si>
    <t>XIII (13)</t>
  </si>
  <si>
    <t>Orange Bowl</t>
  </si>
  <si>
    <t>XII (12)</t>
  </si>
  <si>
    <t>Superdome</t>
  </si>
  <si>
    <t>XI (11)</t>
  </si>
  <si>
    <t>Minnesota Vikings</t>
  </si>
  <si>
    <t>Fred Biletnikoff+</t>
  </si>
  <si>
    <t>X (10)</t>
  </si>
  <si>
    <t>Lynn Swann+</t>
  </si>
  <si>
    <t>IX (9)</t>
  </si>
  <si>
    <t>Franco Harris+</t>
  </si>
  <si>
    <t>Tulane Stadium</t>
  </si>
  <si>
    <t>VIII (8)</t>
  </si>
  <si>
    <t>Larry Csonka+</t>
  </si>
  <si>
    <t>Rice Stadium</t>
  </si>
  <si>
    <t>VII (7)</t>
  </si>
  <si>
    <t>Jake Scott</t>
  </si>
  <si>
    <t>Memorial Colesium</t>
  </si>
  <si>
    <t>Los Angeles</t>
  </si>
  <si>
    <t>VI (6)</t>
  </si>
  <si>
    <t>Roger Staubach+</t>
  </si>
  <si>
    <t>V (5)</t>
  </si>
  <si>
    <t>Baltimore Colts</t>
  </si>
  <si>
    <t>Chuck Howley</t>
  </si>
  <si>
    <t>IV (4)</t>
  </si>
  <si>
    <t>Kansas City Chiefs</t>
  </si>
  <si>
    <t>Len Dawson+</t>
  </si>
  <si>
    <t>III (3)</t>
  </si>
  <si>
    <t>New York Jets</t>
  </si>
  <si>
    <t>Joe Namath+</t>
  </si>
  <si>
    <t>II (2)</t>
  </si>
  <si>
    <t>Bart Starr+</t>
  </si>
  <si>
    <t>I (1)</t>
  </si>
  <si>
    <t>Passer Rating (Game)</t>
  </si>
  <si>
    <t>(SB 21)</t>
  </si>
  <si>
    <t>(SB 24)</t>
  </si>
  <si>
    <t>(SB 15)</t>
  </si>
  <si>
    <t>(SB 27)</t>
  </si>
  <si>
    <t>(SB 29)</t>
  </si>
  <si>
    <t>(SB 22)</t>
  </si>
  <si>
    <t>(SB 19)</t>
  </si>
  <si>
    <t>(SB 13)</t>
  </si>
  <si>
    <t>(SB 38)</t>
  </si>
  <si>
    <t>(SB 1)</t>
  </si>
  <si>
    <t>Passer Rating (Career)</t>
  </si>
  <si>
    <t>Joe Montana</t>
  </si>
  <si>
    <t>(4 SB)</t>
  </si>
  <si>
    <t>(2 SB)</t>
  </si>
  <si>
    <t>Terry Bradshaw</t>
  </si>
  <si>
    <t>Troy Aikman</t>
  </si>
  <si>
    <t>(3 SB)</t>
  </si>
  <si>
    <t>Bart Starr</t>
  </si>
  <si>
    <t>Brett Favre</t>
  </si>
  <si>
    <t>Roger Staubach</t>
  </si>
  <si>
    <t>(5 SB)</t>
  </si>
  <si>
    <t>Passes Attempted (Game)</t>
  </si>
  <si>
    <t>(SB 26)</t>
  </si>
  <si>
    <t>(SB 39)</t>
  </si>
  <si>
    <t>(SB 28)</t>
  </si>
  <si>
    <t>(SB 40)</t>
  </si>
  <si>
    <t>(SB 30)</t>
  </si>
  <si>
    <t>(SB 42)</t>
  </si>
  <si>
    <t>(SB 31)</t>
  </si>
  <si>
    <t>Passes Attempted (Career)</t>
  </si>
  <si>
    <t>John Elway</t>
  </si>
  <si>
    <t>Jim Kelly</t>
  </si>
  <si>
    <t>Ben Roethlisberger</t>
  </si>
  <si>
    <t>Fran Tarkenton</t>
  </si>
  <si>
    <t>Passes Completed (Game)</t>
  </si>
  <si>
    <t>(SB 44)</t>
  </si>
  <si>
    <t>(SB 46)</t>
  </si>
  <si>
    <t>(SB 43)</t>
  </si>
  <si>
    <t>(SB 36)</t>
  </si>
  <si>
    <t>Passes Completed (Career)</t>
  </si>
  <si>
    <t>Completion Percentage (Game)</t>
  </si>
  <si>
    <t>(SB 16)</t>
  </si>
  <si>
    <t>(SB 41)</t>
  </si>
  <si>
    <t>Completion Percentage (Career)</t>
  </si>
  <si>
    <t>Len Dawson</t>
  </si>
  <si>
    <t>Bob Griese</t>
  </si>
  <si>
    <t>Passing Yards (Game)</t>
  </si>
  <si>
    <t>(SB 34)</t>
  </si>
  <si>
    <t>(SB 23)</t>
  </si>
  <si>
    <t>(SB 33)</t>
  </si>
  <si>
    <t>Passing Yards (Career)</t>
  </si>
  <si>
    <t>Longest Pass</t>
  </si>
  <si>
    <t>85T</t>
  </si>
  <si>
    <t>(SB 38)</t>
  </si>
  <si>
    <t>81T</t>
  </si>
  <si>
    <t>(SB 31)</t>
  </si>
  <si>
    <t>80T</t>
  </si>
  <si>
    <t>(SB 33)</t>
  </si>
  <si>
    <t>(SB 22)</t>
  </si>
  <si>
    <t>(SB 15)</t>
  </si>
  <si>
    <t>76T</t>
  </si>
  <si>
    <t>(SB 17)</t>
  </si>
  <si>
    <t>75T</t>
  </si>
  <si>
    <t>(SB 13)</t>
  </si>
  <si>
    <t>(SB 5)</t>
  </si>
  <si>
    <t>73T</t>
  </si>
  <si>
    <t>(SB 34)</t>
  </si>
  <si>
    <t>(SB 14)</t>
  </si>
  <si>
    <t>Yards Per Pass (Game)</t>
  </si>
  <si>
    <t>(SB 14)</t>
  </si>
  <si>
    <t>(SB 20)</t>
  </si>
  <si>
    <t>Yards Per Pass (Career)</t>
  </si>
  <si>
    <t>Passing TD (Game)</t>
  </si>
  <si>
    <t>(SB 45)</t>
  </si>
  <si>
    <t>(SB 32)</t>
  </si>
  <si>
    <t>Passing TD (Career)</t>
  </si>
  <si>
    <t>Steve Young</t>
  </si>
  <si>
    <t>(1 SB)</t>
  </si>
  <si>
    <t>Passes Intercepted (Game)</t>
  </si>
  <si>
    <t>(SB 37)</t>
  </si>
  <si>
    <t>(SB 35)</t>
  </si>
  <si>
    <t>(SB 12)</t>
  </si>
  <si>
    <t>(SB 10)</t>
  </si>
  <si>
    <t>(SB 9)</t>
  </si>
  <si>
    <t>(SB 7)</t>
  </si>
  <si>
    <t>(SB 5)</t>
  </si>
  <si>
    <t>(SB 3)</t>
  </si>
  <si>
    <t>Passes Intercepted (Career)</t>
  </si>
  <si>
    <t>Craig Morton</t>
  </si>
  <si>
    <t>Rich Gannon</t>
  </si>
  <si>
    <t>Joe Theismann</t>
  </si>
  <si>
    <t>Drew Bledsoe</t>
  </si>
  <si>
    <t>Kerry Collins</t>
  </si>
  <si>
    <t>Earl Morrall</t>
  </si>
  <si>
    <t>Rushing Attempts (Game)</t>
  </si>
  <si>
    <t>(SB 17)</t>
  </si>
  <si>
    <t>(SB 8)</t>
  </si>
  <si>
    <t>Rushing Attempts (Career)</t>
  </si>
  <si>
    <t>Franco Harris</t>
  </si>
  <si>
    <t>Emmitt Smith</t>
  </si>
  <si>
    <t>John Riggins</t>
  </si>
  <si>
    <t>Larry Csonka</t>
  </si>
  <si>
    <t>Roger Craig</t>
  </si>
  <si>
    <t>Thurman Thomas</t>
  </si>
  <si>
    <t>Antowain Smith</t>
  </si>
  <si>
    <t>Rocky Bleier</t>
  </si>
  <si>
    <t>Robert Newhouse</t>
  </si>
  <si>
    <t>Rushing Yards (Game)</t>
  </si>
  <si>
    <t>(SB 18)</t>
  </si>
  <si>
    <t>(SB 11)</t>
  </si>
  <si>
    <t>(SB 25)</t>
  </si>
  <si>
    <t>Rushing Yards (Career)</t>
  </si>
  <si>
    <t>Timmy Smith</t>
  </si>
  <si>
    <t>Marcus Allen</t>
  </si>
  <si>
    <t>Longest Rush</t>
  </si>
  <si>
    <t>(SB 40)</t>
  </si>
  <si>
    <t>74T</t>
  </si>
  <si>
    <t>(SB 18)</t>
  </si>
  <si>
    <t>58T</t>
  </si>
  <si>
    <t>(SB 3)</t>
  </si>
  <si>
    <t>(SB 41)</t>
  </si>
  <si>
    <t>(SB 7)</t>
  </si>
  <si>
    <t>43T</t>
  </si>
  <si>
    <t>Yards Per Carry (Game)</t>
  </si>
  <si>
    <t>Yards Per Carry (Career)</t>
  </si>
  <si>
    <t>Dominic Rhodes</t>
  </si>
  <si>
    <t>Walt Garrison</t>
  </si>
  <si>
    <t>Tony Dorsett</t>
  </si>
  <si>
    <t>Willie Parker</t>
  </si>
  <si>
    <t>Kenneth Davis</t>
  </si>
  <si>
    <t>Joseph Addai</t>
  </si>
  <si>
    <t>Shaun Alexander</t>
  </si>
  <si>
    <t>Rushing TD (Game)</t>
  </si>
  <si>
    <t>Rushing TD (Career)</t>
  </si>
  <si>
    <t>Pete Banaszak</t>
  </si>
  <si>
    <t>Eddie George</t>
  </si>
  <si>
    <t>Jim McMahon</t>
  </si>
  <si>
    <t>Gerald Riggs</t>
  </si>
  <si>
    <t>Howard Griffith</t>
  </si>
  <si>
    <t>Jim Kiick</t>
  </si>
  <si>
    <t>Elijah Pitts</t>
  </si>
  <si>
    <t>Tom Rathman</t>
  </si>
  <si>
    <t>Receptions (Game)</t>
  </si>
  <si>
    <t>Receptions (Career)</t>
  </si>
  <si>
    <t>Jerry Rice</t>
  </si>
  <si>
    <t>Andre Reed</t>
  </si>
  <si>
    <t>Wes Welker</t>
  </si>
  <si>
    <t>Jay Novacek</t>
  </si>
  <si>
    <t>Lynn Swann</t>
  </si>
  <si>
    <t>Troy Brown</t>
  </si>
  <si>
    <t>Michael Irvin</t>
  </si>
  <si>
    <t>Receiving Yards (Game)</t>
  </si>
  <si>
    <t>Receiving Yards (Career)</t>
  </si>
  <si>
    <t>John Stallworth</t>
  </si>
  <si>
    <t>Ricky Sanders</t>
  </si>
  <si>
    <t>Antonio Freeman</t>
  </si>
  <si>
    <t>Isaac Bruce</t>
  </si>
  <si>
    <t>Longest Reception</t>
  </si>
  <si>
    <t>Yards Per Catch (Game)</t>
  </si>
  <si>
    <t>Yards Per Catch (Career)</t>
  </si>
  <si>
    <t>Max McGee</t>
  </si>
  <si>
    <t>Art Monk</t>
  </si>
  <si>
    <t>James Lofton</t>
  </si>
  <si>
    <t>Ricky Proehl</t>
  </si>
  <si>
    <t>Joe Jurevicius</t>
  </si>
  <si>
    <t>Receiving TD (Game)</t>
  </si>
  <si>
    <t>(SB 2)</t>
  </si>
  <si>
    <t>Receiving TD (Career)</t>
  </si>
  <si>
    <t>Cliff Branch</t>
  </si>
  <si>
    <t>John Taylor</t>
  </si>
  <si>
    <t>Mike Vrabel</t>
  </si>
  <si>
    <t>Gary Clark</t>
  </si>
  <si>
    <t>David Givens</t>
  </si>
  <si>
    <t>Bill Miller</t>
  </si>
  <si>
    <t>Don Beebe</t>
  </si>
  <si>
    <t>Larry Fitzgerald</t>
  </si>
  <si>
    <t>Butch Johnson</t>
  </si>
  <si>
    <t>Greg Jennings</t>
  </si>
  <si>
    <t>Keenan McCardell</t>
  </si>
  <si>
    <t>Dan Ross</t>
  </si>
  <si>
    <t>Muhsin Muhammad</t>
  </si>
  <si>
    <t>Ricky Watters</t>
  </si>
  <si>
    <t>Rush + Rec Yards (Game)</t>
  </si>
  <si>
    <t>Rush + Rec Yards (Career)</t>
  </si>
  <si>
    <t>Rush + Rec TD (Game)</t>
  </si>
  <si>
    <t>Rush + Rec TD (Career)</t>
  </si>
  <si>
    <t>W-L%</t>
  </si>
  <si>
    <t>Starting QB(s)</t>
  </si>
  <si>
    <t>Oakland/Los Angeles Raiders</t>
  </si>
  <si>
    <t>Baltimore/Indianapolis Colts</t>
  </si>
  <si>
    <t>Drew Brees (1-0)</t>
  </si>
  <si>
    <t>Joe Namath (1-0)</t>
  </si>
  <si>
    <t>Brad Johnson (1-0)</t>
  </si>
  <si>
    <t>Len Dawson (1-1)</t>
  </si>
  <si>
    <t>Cleveland/LA/St. Louis Rams</t>
  </si>
  <si>
    <t>Jim Kelly (0-4)</t>
  </si>
  <si>
    <t>Chris Chandler (0-1)</t>
  </si>
  <si>
    <t>Jake Delhomme (0-1)</t>
  </si>
  <si>
    <t>Chicago/St. Louis/Arizona Cardinals</t>
  </si>
  <si>
    <t>Kurt Warner (0-1)</t>
  </si>
  <si>
    <t>Houston Oilers/Tennessee Titans</t>
  </si>
  <si>
    <t>Steve McNair (0-1)</t>
  </si>
  <si>
    <t>Stan Humphries (0-1)</t>
  </si>
  <si>
    <t>Matt Hasselbeck (0-1)</t>
  </si>
  <si>
    <t>Active franchises without a Super Bowl appearance:</t>
  </si>
  <si>
    <t>Cleveland Browns</t>
  </si>
  <si>
    <t>Detroit Lions</t>
  </si>
  <si>
    <t>Houston Texans</t>
  </si>
  <si>
    <t>Jacksonville Jaguars</t>
  </si>
  <si>
    <t>30-second commercial</t>
  </si>
  <si>
    <t>2013_$3,800,000</t>
  </si>
  <si>
    <t>2012_$3,500,000</t>
  </si>
  <si>
    <t>2011_$3,100,000</t>
  </si>
  <si>
    <t>2010_$2,900,000</t>
  </si>
  <si>
    <t>2009_$2,800,000</t>
  </si>
  <si>
    <t>2008_$2,700,000</t>
  </si>
  <si>
    <t>2007_$2,600,000</t>
  </si>
  <si>
    <t>2006_$2,500,000</t>
  </si>
  <si>
    <t>2005_$2,400,000</t>
  </si>
  <si>
    <t>2004_$2,300,000</t>
  </si>
  <si>
    <t>2003_$2,100,000</t>
  </si>
  <si>
    <t>2002_$1,900,000</t>
  </si>
  <si>
    <t>2001_$2,100,000</t>
  </si>
  <si>
    <t>2000_$2,200,000</t>
  </si>
  <si>
    <t>1999_$1,600,000</t>
  </si>
  <si>
    <t>1998_$1,300,000</t>
  </si>
  <si>
    <t>1997_$1,200,000</t>
  </si>
  <si>
    <t>1996_$1,085,000</t>
  </si>
  <si>
    <t>1995_$1,150,000</t>
  </si>
  <si>
    <t>1994_$900,000</t>
  </si>
  <si>
    <t>1993_$850,000</t>
  </si>
  <si>
    <t>1992_$850,000</t>
  </si>
  <si>
    <t>1991_$800,000</t>
  </si>
  <si>
    <t>1990_$700,000</t>
  </si>
  <si>
    <t>1989_$675,000</t>
  </si>
  <si>
    <t>1988_$645,000</t>
  </si>
  <si>
    <t>1987_$600,000</t>
  </si>
  <si>
    <t>1986_$550,000</t>
  </si>
  <si>
    <t>1985_$525,000</t>
  </si>
  <si>
    <t>1984_$368,000</t>
  </si>
  <si>
    <t>1983_$400,000</t>
  </si>
  <si>
    <t>1982_$324,000</t>
  </si>
  <si>
    <t>1981_$275,000</t>
  </si>
  <si>
    <t>1980_$222,000</t>
  </si>
  <si>
    <t>1979_$185,000</t>
  </si>
  <si>
    <t>1978_$162,000</t>
  </si>
  <si>
    <t>1977_$125,000</t>
  </si>
  <si>
    <t>1976_$110,000</t>
  </si>
  <si>
    <t>1975_$107,000</t>
  </si>
  <si>
    <t>1974_$103,000</t>
  </si>
  <si>
    <t>1973_$88,000</t>
  </si>
  <si>
    <t>1972_$86,000</t>
  </si>
  <si>
    <t>1971_$72,000</t>
  </si>
  <si>
    <t>1970_$78,000</t>
  </si>
  <si>
    <t>1969_$55,000</t>
  </si>
  <si>
    <t>1968_$54,000</t>
  </si>
  <si>
    <t>1967_$42,000</t>
  </si>
  <si>
    <t>Team</t>
  </si>
  <si>
    <t>Games</t>
  </si>
  <si>
    <t>Wins</t>
  </si>
  <si>
    <t>Loses</t>
  </si>
  <si>
    <t>Points For</t>
  </si>
  <si>
    <t>Points Against</t>
  </si>
  <si>
    <t>Points Differential</t>
  </si>
  <si>
    <t>Rank</t>
  </si>
  <si>
    <t>Super Bowl</t>
  </si>
  <si>
    <t>Points</t>
  </si>
  <si>
    <t>Most Valuable Player</t>
  </si>
  <si>
    <t>Terry Bradshaw (4-0), Neil O'Donnell (0-1), Ben Roethlisberger (2-1)</t>
  </si>
  <si>
    <t>Colin Kaepernick (0-1), Joe Montana (4-0), Steve Young (1-0)</t>
  </si>
  <si>
    <t>Troy Aikman (3-0), Craig Morton (0-1), Roger Staubach (2-2)</t>
  </si>
  <si>
    <t>Brett Favre (1-1), Aaron Rodgers (1-0), Bart Starr (2-0)</t>
  </si>
  <si>
    <t>Kerry Collins (0-1), Jeff Hostetler (1-0), Eli Manning (2-0), Phil Simms (1-0)</t>
  </si>
  <si>
    <t>Rich Gannon (0-1), Daryle Lamonica (0-1), Jim Plunkett (2-0), Ken Stabler (1-0)</t>
  </si>
  <si>
    <t>Billy Kilmer (0-1), Mark Rypien (1-0), Joe Theismann (1-1), Doug Williams (1-0)</t>
  </si>
  <si>
    <t>Drew Bledsoe (0-1), Tom Brady (3-2), Tony Eason (0-1)</t>
  </si>
  <si>
    <t>Trent Dilfer (1-0), Joe Flacco (1-0)</t>
  </si>
  <si>
    <t>Peyton Manning (1-1), Earl Morrall (0-1), Johnny Unitas (1-0)</t>
  </si>
  <si>
    <t>Bob Griese (2-1), Dan Marino (0-1), David Woodley (0-1)</t>
  </si>
  <si>
    <t>John Elway (2-3), Craig Morton (0-1)</t>
  </si>
  <si>
    <t>Rex Grossman (0-1), Jim McMahon (1-0)</t>
  </si>
  <si>
    <t>Vince Ferragamo (0-1), Kurt Warner (1-1)</t>
  </si>
  <si>
    <t>Joe Kapp (0-1), Fran Tarkenton (0-3)</t>
  </si>
  <si>
    <t>Ken Anderson (0-1), Boomer Esiason (0-1)</t>
  </si>
  <si>
    <t>Ron Jaworski (0-1), Donovan McNabb (0-1)</t>
  </si>
  <si>
    <t>Phil Simms-NYG</t>
  </si>
  <si>
    <t>Jim Kelly-BUF</t>
  </si>
  <si>
    <t>Joe Montana-SFO</t>
  </si>
  <si>
    <t>Donovan McNabb-PHI</t>
  </si>
  <si>
    <t>Jim Plunkett-OAK</t>
  </si>
  <si>
    <t>Troy Aikman-DAL</t>
  </si>
  <si>
    <t>Dan Marino-MIA</t>
  </si>
  <si>
    <t>Steve Young-SFO</t>
  </si>
  <si>
    <t>Matt Hasselbeck-SEA</t>
  </si>
  <si>
    <t>Doug Williams-WAS</t>
  </si>
  <si>
    <t>Neil O'Donnell-PIT</t>
  </si>
  <si>
    <t>Stan Humphries-SDG</t>
  </si>
  <si>
    <t>Terry Bradshaw-PIT</t>
  </si>
  <si>
    <t>Tom Brady-NWE</t>
  </si>
  <si>
    <t>Jake Delhomme-CAR</t>
  </si>
  <si>
    <t>Drew Bledsoe-NWE</t>
  </si>
  <si>
    <t>Bart Starr-GNB</t>
  </si>
  <si>
    <t>Drew Brees-NOR</t>
  </si>
  <si>
    <t>Eli Manning-NYG</t>
  </si>
  <si>
    <t>Peyton Manning-IND</t>
  </si>
  <si>
    <t>Kurt Warner-ARI</t>
  </si>
  <si>
    <t>Ken Anderson-CIN</t>
  </si>
  <si>
    <t>Rex Grossman-CHI</t>
  </si>
  <si>
    <t>Ben Roethlisberger-PIT</t>
  </si>
  <si>
    <t>Kurt Warner-STL</t>
  </si>
  <si>
    <t>Brett Favre-GNB</t>
  </si>
  <si>
    <t>Jim McMahon-CHI</t>
  </si>
  <si>
    <t>John Elway-DEN</t>
  </si>
  <si>
    <t>David Woodley-MIA</t>
  </si>
  <si>
    <t>Johnny Unitas-BAL</t>
  </si>
  <si>
    <t>Rich Gannon-OAK</t>
  </si>
  <si>
    <t>Kerry Collins-NYG</t>
  </si>
  <si>
    <t>Craig Morton-DEN</t>
  </si>
  <si>
    <t>Aaron Rodgers-GNB</t>
  </si>
  <si>
    <t>Chris Chandler-ATL</t>
  </si>
  <si>
    <t>Ron Jaworski-PHI</t>
  </si>
  <si>
    <t>Roger Staubach-DAL</t>
  </si>
  <si>
    <t>Fran Tarkenton-MIN</t>
  </si>
  <si>
    <t>Billy Kilmer-WAS</t>
  </si>
  <si>
    <t>Craig Morton-DAL</t>
  </si>
  <si>
    <t>Earl Morrall-BAL</t>
  </si>
  <si>
    <t>John Riggins-WAS</t>
  </si>
  <si>
    <t>Timmy Smith-WAS</t>
  </si>
  <si>
    <t>Franco Harris-PIT</t>
  </si>
  <si>
    <t>Marcus Allen-RAI</t>
  </si>
  <si>
    <t>Larry Csonka-MIA</t>
  </si>
  <si>
    <t>Terrell Davis-DEN</t>
  </si>
  <si>
    <t>Emmitt Smith-DAL</t>
  </si>
  <si>
    <t>Matt Snell-NYJ</t>
  </si>
  <si>
    <t>Michael Pittman-TAM</t>
  </si>
  <si>
    <t>Clarence Davis-OAK</t>
  </si>
  <si>
    <t>Eddie George-TEN</t>
  </si>
  <si>
    <t>Thurman Thomas-BUF</t>
  </si>
  <si>
    <t>Jamal Lewis-BAL</t>
  </si>
  <si>
    <t>Willie Parker-PIT</t>
  </si>
  <si>
    <t>Tom Matte-BAL</t>
  </si>
  <si>
    <t>Thomas Jones-CHI</t>
  </si>
  <si>
    <t>Alvin Garrett-WAS</t>
  </si>
  <si>
    <t>Tony Dorsett-DAL</t>
  </si>
  <si>
    <t>Joseph Addai-IND</t>
  </si>
  <si>
    <t>Wendell Tyler-RAM</t>
  </si>
  <si>
    <t>Wes Welker-NWE</t>
  </si>
  <si>
    <t>Deion Branch-NWE</t>
  </si>
  <si>
    <t>Howard Griffith-DEN</t>
  </si>
  <si>
    <t>Jerry Rice-SFO</t>
  </si>
  <si>
    <t>Dan Ross-CIN</t>
  </si>
  <si>
    <t>Hakeem Nicks-NYG</t>
  </si>
  <si>
    <t>Gerald Riggs-WAS</t>
  </si>
  <si>
    <t>Tom Rathman-SFO</t>
  </si>
  <si>
    <t>Andre Hastings-PIT</t>
  </si>
  <si>
    <t>Tony Nathan-MIA</t>
  </si>
  <si>
    <t>Pete Banaszak-OAK</t>
  </si>
  <si>
    <t>Elijah Pitts-GNB</t>
  </si>
  <si>
    <t>Muhsin Muhammad-CAR</t>
  </si>
  <si>
    <t>John Stallworth-PIT</t>
  </si>
  <si>
    <t>Ricky Sanders-WAS</t>
  </si>
  <si>
    <t>Antonio Freeman-GNB</t>
  </si>
  <si>
    <t>Lynn Swann-PIT</t>
  </si>
  <si>
    <t>Isaac Bruce-STL</t>
  </si>
  <si>
    <t>Rod Smith-DEN</t>
  </si>
  <si>
    <t>Kenny King-OAK</t>
  </si>
  <si>
    <t>Andre Reed-BUF</t>
  </si>
  <si>
    <t>Jimmy Cefalo-MIA</t>
  </si>
  <si>
    <t>Willie Gault-CHI</t>
  </si>
  <si>
    <t>Charlie Brown-WAS</t>
  </si>
  <si>
    <t>John Mackey-BAL</t>
  </si>
  <si>
    <t>Jordy Nelson-GNB</t>
  </si>
  <si>
    <t>Alvin Harper-DAL</t>
  </si>
  <si>
    <t>Greg Jennings-GNB</t>
  </si>
  <si>
    <t>Larry Fitzgerald-ARI</t>
  </si>
  <si>
    <t>Keenan McCardell-TAM</t>
  </si>
  <si>
    <t>Ricky Watters-SFO</t>
  </si>
  <si>
    <t>Roger Craig-SFO</t>
  </si>
  <si>
    <t>Michael Irvin-DAL</t>
  </si>
  <si>
    <t>Cliff Branch-OAK</t>
  </si>
  <si>
    <t>Bill Miller-OAK</t>
  </si>
  <si>
    <t>Max McGee-GNB</t>
  </si>
  <si>
    <t>American Football Conference - 2013 Regular Season</t>
  </si>
  <si>
    <t>W</t>
  </si>
  <si>
    <t>L</t>
  </si>
  <si>
    <t>T</t>
  </si>
  <si>
    <t>Pct</t>
  </si>
  <si>
    <t>PF</t>
  </si>
  <si>
    <t>PA</t>
  </si>
  <si>
    <t>Net Pts</t>
  </si>
  <si>
    <t>TD</t>
  </si>
  <si>
    <t>Home</t>
  </si>
  <si>
    <t>Road</t>
  </si>
  <si>
    <t>Div</t>
  </si>
  <si>
    <t>Conf</t>
  </si>
  <si>
    <t>Non-Conf</t>
  </si>
  <si>
    <t>Streak</t>
  </si>
  <si>
    <t>Last 5</t>
  </si>
  <si>
    <t>2W</t>
  </si>
  <si>
    <t xml:space="preserve">New York Jets </t>
  </si>
  <si>
    <t xml:space="preserve">Miami Dolphins </t>
  </si>
  <si>
    <t>2L</t>
  </si>
  <si>
    <t xml:space="preserve">Buffalo Bills </t>
  </si>
  <si>
    <t>1L</t>
  </si>
  <si>
    <t xml:space="preserve">Pittsburgh Steelers </t>
  </si>
  <si>
    <t>3W</t>
  </si>
  <si>
    <t xml:space="preserve">Baltimore Ravens </t>
  </si>
  <si>
    <t xml:space="preserve">Cleveland Browns </t>
  </si>
  <si>
    <t>7L</t>
  </si>
  <si>
    <t>0-5</t>
  </si>
  <si>
    <t xml:space="preserve">Tennessee Titans </t>
  </si>
  <si>
    <t xml:space="preserve">Jacksonville Jaguars </t>
  </si>
  <si>
    <t>0-4</t>
  </si>
  <si>
    <t>3L</t>
  </si>
  <si>
    <t xml:space="preserve">Houston Texans </t>
  </si>
  <si>
    <t>14L</t>
  </si>
  <si>
    <t>4W</t>
  </si>
  <si>
    <t xml:space="preserve">Oakland Raiders </t>
  </si>
  <si>
    <t>6L</t>
  </si>
  <si>
    <t xml:space="preserve">Dallas Cowboys </t>
  </si>
  <si>
    <t xml:space="preserve">New York Giants </t>
  </si>
  <si>
    <t xml:space="preserve">Washington Redskins </t>
  </si>
  <si>
    <t>0-6</t>
  </si>
  <si>
    <t>8L</t>
  </si>
  <si>
    <t>1W</t>
  </si>
  <si>
    <t xml:space="preserve">Chicago Bears </t>
  </si>
  <si>
    <t xml:space="preserve">Detroit Lions </t>
  </si>
  <si>
    <t>4L</t>
  </si>
  <si>
    <t xml:space="preserve">Minnesota Vikings </t>
  </si>
  <si>
    <t>0-7-1</t>
  </si>
  <si>
    <t xml:space="preserve">Atlanta Falcons </t>
  </si>
  <si>
    <t xml:space="preserve">Tampa Bay Buccaneers </t>
  </si>
  <si>
    <t>6W</t>
  </si>
  <si>
    <t xml:space="preserve">Arizona Cardinals </t>
  </si>
  <si>
    <t xml:space="preserve">St. Louis Rams </t>
  </si>
  <si>
    <t>Largest NFL Stadiums/Arenas</t>
  </si>
  <si>
    <t>Stadium/Arena</t>
  </si>
  <si>
    <t>Capacity</t>
  </si>
  <si>
    <t>FedExField</t>
  </si>
  <si>
    <t>MetLife Stadium</t>
  </si>
  <si>
    <t>AT&amp;T Stadium</t>
  </si>
  <si>
    <t>Arrowhead Stadium</t>
  </si>
  <si>
    <t>Sports Authority Field at Mile High</t>
  </si>
  <si>
    <t>Ralph Wilson Stadium</t>
  </si>
  <si>
    <t>Bank of America Stadium</t>
  </si>
  <si>
    <t>FirstEnergy Stadium</t>
  </si>
  <si>
    <t>Lambeau Field</t>
  </si>
  <si>
    <t>Candlestick Park</t>
  </si>
  <si>
    <t>M&amp;T Bank Stadium</t>
  </si>
  <si>
    <t>LP Field</t>
  </si>
  <si>
    <t>Gillette Stadium</t>
  </si>
  <si>
    <t>Lincoln Financial Field</t>
  </si>
  <si>
    <t>EverBank Field</t>
  </si>
  <si>
    <t>CenturyLink Field</t>
  </si>
  <si>
    <t>Edward Jones Dome</t>
  </si>
  <si>
    <t>Paul Brown Stadium</t>
  </si>
  <si>
    <t>Heinz Field</t>
  </si>
  <si>
    <t>Mall of America Field</t>
  </si>
  <si>
    <t>O.co Coliseum</t>
  </si>
  <si>
    <t>Soldier Field</t>
  </si>
  <si>
    <t xml:space="preserve">Harvey Martin &amp; Randy White </t>
  </si>
  <si>
    <t xml:space="preserve"> </t>
  </si>
  <si>
    <t>Spread</t>
  </si>
  <si>
    <t>Win / Loses</t>
  </si>
  <si>
    <t>Points For / Against</t>
  </si>
  <si>
    <t>SB Games</t>
  </si>
  <si>
    <t>Pick a Year</t>
  </si>
  <si>
    <t xml:space="preserve">New England Patriots </t>
  </si>
  <si>
    <t xml:space="preserve">Cincinnati Bengals </t>
  </si>
  <si>
    <t xml:space="preserve">Indianapolis Colts </t>
  </si>
  <si>
    <t xml:space="preserve">Denver Broncos </t>
  </si>
  <si>
    <t xml:space="preserve">Kansas City Chiefs </t>
  </si>
  <si>
    <t xml:space="preserve">San Diego Chargers </t>
  </si>
  <si>
    <t xml:space="preserve">Philadelphia Eagles </t>
  </si>
  <si>
    <t xml:space="preserve">Green Bay Packers </t>
  </si>
  <si>
    <t xml:space="preserve">Carolina Panthers </t>
  </si>
  <si>
    <t xml:space="preserve">New Orleans Saints </t>
  </si>
  <si>
    <t xml:space="preserve">Seattle Seahawks </t>
  </si>
  <si>
    <t xml:space="preserve">San Francisco 49ers </t>
  </si>
  <si>
    <t>Difference</t>
  </si>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</sst>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.5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12" applyNumberFormat="0" applyFont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/>
    <xf numFmtId="0" fontId="0" fillId="2" borderId="0" xfId="0" applyFill="1"/>
    <xf numFmtId="0" fontId="0" fillId="3" borderId="0" xfId="0" applyFill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ont="1" applyFill="1" applyBorder="1" applyAlignment="1">
      <alignment horizontal="center"/>
    </xf>
    <xf numFmtId="0" fontId="0" fillId="4" borderId="4" xfId="0" applyFill="1" applyBorder="1" applyAlignment="1">
      <alignment horizontal="right"/>
    </xf>
    <xf numFmtId="0" fontId="0" fillId="4" borderId="7" xfId="0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0" xfId="0" applyFill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9" xfId="0" applyFill="1" applyBorder="1"/>
    <xf numFmtId="0" fontId="0" fillId="3" borderId="0" xfId="0" applyFill="1" applyBorder="1"/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4" fillId="0" borderId="0" xfId="0" applyFont="1"/>
    <xf numFmtId="0" fontId="0" fillId="0" borderId="0" xfId="0" applyAlignment="1">
      <alignment vertical="top"/>
    </xf>
    <xf numFmtId="43" fontId="0" fillId="0" borderId="0" xfId="1" applyFont="1"/>
    <xf numFmtId="164" fontId="5" fillId="0" borderId="0" xfId="2" quotePrefix="1" applyNumberFormat="1" applyFont="1" applyAlignment="1">
      <alignment horizontal="left"/>
    </xf>
    <xf numFmtId="0" fontId="0" fillId="0" borderId="2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6" fillId="5" borderId="9" xfId="3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1" fillId="6" borderId="11" xfId="4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4" borderId="14" xfId="0" applyFill="1" applyBorder="1" applyAlignment="1">
      <alignment horizontal="center" vertical="center"/>
    </xf>
    <xf numFmtId="0" fontId="0" fillId="8" borderId="13" xfId="5" applyFont="1" applyBorder="1" applyAlignment="1">
      <alignment horizontal="center"/>
    </xf>
    <xf numFmtId="0" fontId="0" fillId="8" borderId="8" xfId="5" applyFont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6">
    <cellStyle name="40% - Accent1" xfId="4" builtinId="31"/>
    <cellStyle name="Accent6" xfId="3" builtinId="49"/>
    <cellStyle name="Comma" xfId="1" builtinId="3"/>
    <cellStyle name="Currency" xfId="2" builtinId="4"/>
    <cellStyle name="Normal" xfId="0" builtinId="0"/>
    <cellStyle name="Note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For 30 Second Commercial</a:t>
            </a:r>
          </a:p>
        </c:rich>
      </c:tx>
      <c:layout>
        <c:manualLayout>
          <c:xMode val="edge"/>
          <c:yMode val="edge"/>
          <c:x val="0.30539651761499859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Cost For 30 Sec Ad</c:v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solidFill>
                <a:sysClr val="windowText" lastClr="000000"/>
              </a:solidFill>
            </a:ln>
            <a:effectLst>
              <a:outerShdw blurRad="50800" dist="38100" dir="2700000" algn="tl" rotWithShape="0">
                <a:schemeClr val="tx1">
                  <a:alpha val="40000"/>
                </a:schemeClr>
              </a:outerShdw>
            </a:effectLst>
          </c:spPr>
          <c:cat>
            <c:numRef>
              <c:f>'Super Bowl 30 Sec Ad Price'!$B$2:$B$48</c:f>
              <c:numCache>
                <c:formatCode>General</c:formatCode>
                <c:ptCount val="47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  <c:pt idx="11">
                  <c:v>2002</c:v>
                </c:pt>
                <c:pt idx="12">
                  <c:v>2001</c:v>
                </c:pt>
                <c:pt idx="13">
                  <c:v>2000</c:v>
                </c:pt>
                <c:pt idx="14">
                  <c:v>1999</c:v>
                </c:pt>
                <c:pt idx="15">
                  <c:v>1998</c:v>
                </c:pt>
                <c:pt idx="16">
                  <c:v>1997</c:v>
                </c:pt>
                <c:pt idx="17">
                  <c:v>1996</c:v>
                </c:pt>
                <c:pt idx="18">
                  <c:v>1995</c:v>
                </c:pt>
                <c:pt idx="19">
                  <c:v>1994</c:v>
                </c:pt>
                <c:pt idx="20">
                  <c:v>1993</c:v>
                </c:pt>
                <c:pt idx="21">
                  <c:v>1992</c:v>
                </c:pt>
                <c:pt idx="22">
                  <c:v>1991</c:v>
                </c:pt>
                <c:pt idx="23">
                  <c:v>1990</c:v>
                </c:pt>
                <c:pt idx="24">
                  <c:v>1989</c:v>
                </c:pt>
                <c:pt idx="25">
                  <c:v>1988</c:v>
                </c:pt>
                <c:pt idx="26">
                  <c:v>1987</c:v>
                </c:pt>
                <c:pt idx="27">
                  <c:v>1986</c:v>
                </c:pt>
                <c:pt idx="28">
                  <c:v>1985</c:v>
                </c:pt>
                <c:pt idx="29">
                  <c:v>1984</c:v>
                </c:pt>
                <c:pt idx="30">
                  <c:v>1983</c:v>
                </c:pt>
                <c:pt idx="31">
                  <c:v>1982</c:v>
                </c:pt>
                <c:pt idx="32">
                  <c:v>1981</c:v>
                </c:pt>
                <c:pt idx="33">
                  <c:v>1980</c:v>
                </c:pt>
                <c:pt idx="34">
                  <c:v>1979</c:v>
                </c:pt>
                <c:pt idx="35">
                  <c:v>1978</c:v>
                </c:pt>
                <c:pt idx="36">
                  <c:v>1977</c:v>
                </c:pt>
                <c:pt idx="37">
                  <c:v>1976</c:v>
                </c:pt>
                <c:pt idx="38">
                  <c:v>1975</c:v>
                </c:pt>
                <c:pt idx="39">
                  <c:v>1974</c:v>
                </c:pt>
                <c:pt idx="40">
                  <c:v>1973</c:v>
                </c:pt>
                <c:pt idx="41">
                  <c:v>1972</c:v>
                </c:pt>
                <c:pt idx="42">
                  <c:v>1971</c:v>
                </c:pt>
                <c:pt idx="43">
                  <c:v>1970</c:v>
                </c:pt>
                <c:pt idx="44">
                  <c:v>1969</c:v>
                </c:pt>
                <c:pt idx="45">
                  <c:v>1968</c:v>
                </c:pt>
                <c:pt idx="46">
                  <c:v>1967</c:v>
                </c:pt>
              </c:numCache>
            </c:numRef>
          </c:cat>
          <c:val>
            <c:numRef>
              <c:f>'Super Bowl 30 Sec Ad Price'!$C$2:$C$48</c:f>
              <c:numCache>
                <c:formatCode>_("$"* #,##0_);_("$"* \(#,##0\);_("$"* "-"??_);_(@_)</c:formatCode>
                <c:ptCount val="47"/>
                <c:pt idx="0">
                  <c:v>3800000</c:v>
                </c:pt>
                <c:pt idx="1">
                  <c:v>3500000</c:v>
                </c:pt>
                <c:pt idx="2">
                  <c:v>3100000</c:v>
                </c:pt>
                <c:pt idx="3">
                  <c:v>2900000</c:v>
                </c:pt>
                <c:pt idx="4">
                  <c:v>2800000</c:v>
                </c:pt>
                <c:pt idx="5">
                  <c:v>2700000</c:v>
                </c:pt>
                <c:pt idx="6">
                  <c:v>2600000</c:v>
                </c:pt>
                <c:pt idx="7">
                  <c:v>2500000</c:v>
                </c:pt>
                <c:pt idx="8">
                  <c:v>2400000</c:v>
                </c:pt>
                <c:pt idx="9">
                  <c:v>2300000</c:v>
                </c:pt>
                <c:pt idx="10">
                  <c:v>2100000</c:v>
                </c:pt>
                <c:pt idx="11">
                  <c:v>1900000</c:v>
                </c:pt>
                <c:pt idx="12">
                  <c:v>2100000</c:v>
                </c:pt>
                <c:pt idx="13">
                  <c:v>2200000</c:v>
                </c:pt>
                <c:pt idx="14">
                  <c:v>1600000</c:v>
                </c:pt>
                <c:pt idx="15">
                  <c:v>1300000</c:v>
                </c:pt>
                <c:pt idx="16">
                  <c:v>1200000</c:v>
                </c:pt>
                <c:pt idx="17">
                  <c:v>1085000</c:v>
                </c:pt>
                <c:pt idx="18">
                  <c:v>1150000</c:v>
                </c:pt>
                <c:pt idx="19">
                  <c:v>900000</c:v>
                </c:pt>
                <c:pt idx="20">
                  <c:v>850000</c:v>
                </c:pt>
                <c:pt idx="21">
                  <c:v>850000</c:v>
                </c:pt>
                <c:pt idx="22">
                  <c:v>800000</c:v>
                </c:pt>
                <c:pt idx="23">
                  <c:v>700000</c:v>
                </c:pt>
                <c:pt idx="24">
                  <c:v>675000</c:v>
                </c:pt>
                <c:pt idx="25">
                  <c:v>645000</c:v>
                </c:pt>
                <c:pt idx="26">
                  <c:v>600000</c:v>
                </c:pt>
                <c:pt idx="27">
                  <c:v>550000</c:v>
                </c:pt>
                <c:pt idx="28">
                  <c:v>525000</c:v>
                </c:pt>
                <c:pt idx="29">
                  <c:v>368000</c:v>
                </c:pt>
                <c:pt idx="30">
                  <c:v>400000</c:v>
                </c:pt>
                <c:pt idx="31">
                  <c:v>324000</c:v>
                </c:pt>
                <c:pt idx="32">
                  <c:v>275000</c:v>
                </c:pt>
                <c:pt idx="33">
                  <c:v>222000</c:v>
                </c:pt>
                <c:pt idx="34">
                  <c:v>185000</c:v>
                </c:pt>
                <c:pt idx="35">
                  <c:v>162000</c:v>
                </c:pt>
                <c:pt idx="36">
                  <c:v>125000</c:v>
                </c:pt>
                <c:pt idx="37">
                  <c:v>110000</c:v>
                </c:pt>
                <c:pt idx="38">
                  <c:v>107000</c:v>
                </c:pt>
                <c:pt idx="39">
                  <c:v>103000</c:v>
                </c:pt>
                <c:pt idx="40">
                  <c:v>88000</c:v>
                </c:pt>
                <c:pt idx="41">
                  <c:v>86000</c:v>
                </c:pt>
                <c:pt idx="42">
                  <c:v>72000</c:v>
                </c:pt>
                <c:pt idx="43">
                  <c:v>78000</c:v>
                </c:pt>
                <c:pt idx="44">
                  <c:v>55000</c:v>
                </c:pt>
                <c:pt idx="45">
                  <c:v>54000</c:v>
                </c:pt>
                <c:pt idx="46">
                  <c:v>42000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2636664"/>
        <c:axId val="372637056"/>
      </c:areaChart>
      <c:catAx>
        <c:axId val="3726366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7056"/>
        <c:crosses val="autoZero"/>
        <c:auto val="1"/>
        <c:lblAlgn val="ctr"/>
        <c:lblOffset val="100"/>
        <c:noMultiLvlLbl val="0"/>
      </c:catAx>
      <c:valAx>
        <c:axId val="372637056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6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ysClr val="windowText" lastClr="00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'Win Loss Records by Team'!$D$1</c:f>
              <c:strCache>
                <c:ptCount val="1"/>
                <c:pt idx="0">
                  <c:v>Wins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'Win Loss Records by Team'!$B$2:$B$29</c:f>
              <c:strCache>
                <c:ptCount val="28"/>
                <c:pt idx="0">
                  <c:v>Pittsburgh Steelers</c:v>
                </c:pt>
                <c:pt idx="1">
                  <c:v>San Francisco 49ers</c:v>
                </c:pt>
                <c:pt idx="2">
                  <c:v>Dallas Cowboys</c:v>
                </c:pt>
                <c:pt idx="3">
                  <c:v>Green Bay Packers</c:v>
                </c:pt>
                <c:pt idx="4">
                  <c:v>New York Giants</c:v>
                </c:pt>
                <c:pt idx="5">
                  <c:v>Oakland/Los Angeles Raiders</c:v>
                </c:pt>
                <c:pt idx="6">
                  <c:v>Washington Redskins</c:v>
                </c:pt>
                <c:pt idx="7">
                  <c:v>New England Patriots</c:v>
                </c:pt>
                <c:pt idx="8">
                  <c:v>Baltimore Ravens</c:v>
                </c:pt>
                <c:pt idx="9">
                  <c:v>Baltimore/Indianapolis Colts</c:v>
                </c:pt>
                <c:pt idx="10">
                  <c:v>Miami Dolphins</c:v>
                </c:pt>
                <c:pt idx="11">
                  <c:v>Denver Broncos</c:v>
                </c:pt>
                <c:pt idx="12">
                  <c:v>New Orleans Saints</c:v>
                </c:pt>
                <c:pt idx="13">
                  <c:v>New York Jets</c:v>
                </c:pt>
                <c:pt idx="14">
                  <c:v>Tampa Bay Buccaneers</c:v>
                </c:pt>
                <c:pt idx="15">
                  <c:v>Chicago Bears</c:v>
                </c:pt>
                <c:pt idx="16">
                  <c:v>Kansas City Chiefs</c:v>
                </c:pt>
                <c:pt idx="17">
                  <c:v>Cleveland/LA/St. Louis Rams</c:v>
                </c:pt>
                <c:pt idx="18">
                  <c:v>Buffalo Bills</c:v>
                </c:pt>
                <c:pt idx="19">
                  <c:v>Minnesota Vikings</c:v>
                </c:pt>
                <c:pt idx="20">
                  <c:v>Cincinnati Bengals</c:v>
                </c:pt>
                <c:pt idx="21">
                  <c:v>Philadelphia Eagles</c:v>
                </c:pt>
                <c:pt idx="22">
                  <c:v>Atlanta Falcons</c:v>
                </c:pt>
                <c:pt idx="23">
                  <c:v>Carolina Panthers</c:v>
                </c:pt>
                <c:pt idx="24">
                  <c:v>Chicago/St. Louis/Arizona Cardinals</c:v>
                </c:pt>
                <c:pt idx="25">
                  <c:v>Houston Oilers/Tennessee Titans</c:v>
                </c:pt>
                <c:pt idx="26">
                  <c:v>San Diego Chargers</c:v>
                </c:pt>
                <c:pt idx="27">
                  <c:v>Seattle Seahawks</c:v>
                </c:pt>
              </c:strCache>
            </c:strRef>
          </c:cat>
          <c:val>
            <c:numRef>
              <c:f>'Win Loss Records by Team'!$D$2:$D$29</c:f>
              <c:numCache>
                <c:formatCode>General</c:formatCode>
                <c:ptCount val="28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ser>
          <c:idx val="1"/>
          <c:order val="1"/>
          <c:tx>
            <c:strRef>
              <c:f>'Win Loss Records by Team'!$E$1</c:f>
              <c:strCache>
                <c:ptCount val="1"/>
                <c:pt idx="0">
                  <c:v>Loses</c:v>
                </c:pt>
              </c:strCache>
            </c:strRef>
          </c:tx>
          <c:spPr>
            <a:solidFill>
              <a:srgbClr val="C00000">
                <a:alpha val="15000"/>
              </a:srgbClr>
            </a:soli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'Win Loss Records by Team'!$B$2:$B$29</c:f>
              <c:strCache>
                <c:ptCount val="28"/>
                <c:pt idx="0">
                  <c:v>Pittsburgh Steelers</c:v>
                </c:pt>
                <c:pt idx="1">
                  <c:v>San Francisco 49ers</c:v>
                </c:pt>
                <c:pt idx="2">
                  <c:v>Dallas Cowboys</c:v>
                </c:pt>
                <c:pt idx="3">
                  <c:v>Green Bay Packers</c:v>
                </c:pt>
                <c:pt idx="4">
                  <c:v>New York Giants</c:v>
                </c:pt>
                <c:pt idx="5">
                  <c:v>Oakland/Los Angeles Raiders</c:v>
                </c:pt>
                <c:pt idx="6">
                  <c:v>Washington Redskins</c:v>
                </c:pt>
                <c:pt idx="7">
                  <c:v>New England Patriots</c:v>
                </c:pt>
                <c:pt idx="8">
                  <c:v>Baltimore Ravens</c:v>
                </c:pt>
                <c:pt idx="9">
                  <c:v>Baltimore/Indianapolis Colts</c:v>
                </c:pt>
                <c:pt idx="10">
                  <c:v>Miami Dolphins</c:v>
                </c:pt>
                <c:pt idx="11">
                  <c:v>Denver Broncos</c:v>
                </c:pt>
                <c:pt idx="12">
                  <c:v>New Orleans Saints</c:v>
                </c:pt>
                <c:pt idx="13">
                  <c:v>New York Jets</c:v>
                </c:pt>
                <c:pt idx="14">
                  <c:v>Tampa Bay Buccaneers</c:v>
                </c:pt>
                <c:pt idx="15">
                  <c:v>Chicago Bears</c:v>
                </c:pt>
                <c:pt idx="16">
                  <c:v>Kansas City Chiefs</c:v>
                </c:pt>
                <c:pt idx="17">
                  <c:v>Cleveland/LA/St. Louis Rams</c:v>
                </c:pt>
                <c:pt idx="18">
                  <c:v>Buffalo Bills</c:v>
                </c:pt>
                <c:pt idx="19">
                  <c:v>Minnesota Vikings</c:v>
                </c:pt>
                <c:pt idx="20">
                  <c:v>Cincinnati Bengals</c:v>
                </c:pt>
                <c:pt idx="21">
                  <c:v>Philadelphia Eagles</c:v>
                </c:pt>
                <c:pt idx="22">
                  <c:v>Atlanta Falcons</c:v>
                </c:pt>
                <c:pt idx="23">
                  <c:v>Carolina Panthers</c:v>
                </c:pt>
                <c:pt idx="24">
                  <c:v>Chicago/St. Louis/Arizona Cardinals</c:v>
                </c:pt>
                <c:pt idx="25">
                  <c:v>Houston Oilers/Tennessee Titans</c:v>
                </c:pt>
                <c:pt idx="26">
                  <c:v>San Diego Chargers</c:v>
                </c:pt>
                <c:pt idx="27">
                  <c:v>Seattle Seahawks</c:v>
                </c:pt>
              </c:strCache>
            </c:strRef>
          </c:cat>
          <c:val>
            <c:numRef>
              <c:f>'Win Loss Records by Team'!$E$2:$E$29</c:f>
              <c:numCache>
                <c:formatCode>General</c:formatCode>
                <c:ptCount val="2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638624"/>
        <c:axId val="372637840"/>
      </c:barChart>
      <c:valAx>
        <c:axId val="3726378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8624"/>
        <c:crosses val="autoZero"/>
        <c:crossBetween val="between"/>
      </c:valAx>
      <c:catAx>
        <c:axId val="372638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7840"/>
        <c:crosses val="autoZero"/>
        <c:auto val="1"/>
        <c:lblAlgn val="ctr"/>
        <c:lblOffset val="100"/>
        <c:tickLblSkip val="1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ysClr val="windowText" lastClr="00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'Win Loss Records by Team'!$G$1</c:f>
              <c:strCache>
                <c:ptCount val="1"/>
                <c:pt idx="0">
                  <c:v>Points For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'Win Loss Records by Team'!$B$2:$B$29</c:f>
              <c:strCache>
                <c:ptCount val="28"/>
                <c:pt idx="0">
                  <c:v>Pittsburgh Steelers</c:v>
                </c:pt>
                <c:pt idx="1">
                  <c:v>San Francisco 49ers</c:v>
                </c:pt>
                <c:pt idx="2">
                  <c:v>Dallas Cowboys</c:v>
                </c:pt>
                <c:pt idx="3">
                  <c:v>Green Bay Packers</c:v>
                </c:pt>
                <c:pt idx="4">
                  <c:v>New York Giants</c:v>
                </c:pt>
                <c:pt idx="5">
                  <c:v>Oakland/Los Angeles Raiders</c:v>
                </c:pt>
                <c:pt idx="6">
                  <c:v>Washington Redskins</c:v>
                </c:pt>
                <c:pt idx="7">
                  <c:v>New England Patriots</c:v>
                </c:pt>
                <c:pt idx="8">
                  <c:v>Baltimore Ravens</c:v>
                </c:pt>
                <c:pt idx="9">
                  <c:v>Baltimore/Indianapolis Colts</c:v>
                </c:pt>
                <c:pt idx="10">
                  <c:v>Miami Dolphins</c:v>
                </c:pt>
                <c:pt idx="11">
                  <c:v>Denver Broncos</c:v>
                </c:pt>
                <c:pt idx="12">
                  <c:v>New Orleans Saints</c:v>
                </c:pt>
                <c:pt idx="13">
                  <c:v>New York Jets</c:v>
                </c:pt>
                <c:pt idx="14">
                  <c:v>Tampa Bay Buccaneers</c:v>
                </c:pt>
                <c:pt idx="15">
                  <c:v>Chicago Bears</c:v>
                </c:pt>
                <c:pt idx="16">
                  <c:v>Kansas City Chiefs</c:v>
                </c:pt>
                <c:pt idx="17">
                  <c:v>Cleveland/LA/St. Louis Rams</c:v>
                </c:pt>
                <c:pt idx="18">
                  <c:v>Buffalo Bills</c:v>
                </c:pt>
                <c:pt idx="19">
                  <c:v>Minnesota Vikings</c:v>
                </c:pt>
                <c:pt idx="20">
                  <c:v>Cincinnati Bengals</c:v>
                </c:pt>
                <c:pt idx="21">
                  <c:v>Philadelphia Eagles</c:v>
                </c:pt>
                <c:pt idx="22">
                  <c:v>Atlanta Falcons</c:v>
                </c:pt>
                <c:pt idx="23">
                  <c:v>Carolina Panthers</c:v>
                </c:pt>
                <c:pt idx="24">
                  <c:v>Chicago/St. Louis/Arizona Cardinals</c:v>
                </c:pt>
                <c:pt idx="25">
                  <c:v>Houston Oilers/Tennessee Titans</c:v>
                </c:pt>
                <c:pt idx="26">
                  <c:v>San Diego Chargers</c:v>
                </c:pt>
                <c:pt idx="27">
                  <c:v>Seattle Seahawks</c:v>
                </c:pt>
              </c:strCache>
            </c:strRef>
          </c:cat>
          <c:val>
            <c:numRef>
              <c:f>'Win Loss Records by Team'!$G$2:$G$29</c:f>
              <c:numCache>
                <c:formatCode>General</c:formatCode>
                <c:ptCount val="28"/>
                <c:pt idx="0">
                  <c:v>193</c:v>
                </c:pt>
                <c:pt idx="1">
                  <c:v>219</c:v>
                </c:pt>
                <c:pt idx="2">
                  <c:v>221</c:v>
                </c:pt>
                <c:pt idx="3">
                  <c:v>158</c:v>
                </c:pt>
                <c:pt idx="4">
                  <c:v>104</c:v>
                </c:pt>
                <c:pt idx="5">
                  <c:v>132</c:v>
                </c:pt>
                <c:pt idx="6">
                  <c:v>122</c:v>
                </c:pt>
                <c:pt idx="7">
                  <c:v>138</c:v>
                </c:pt>
                <c:pt idx="8">
                  <c:v>68</c:v>
                </c:pt>
                <c:pt idx="9">
                  <c:v>69</c:v>
                </c:pt>
                <c:pt idx="10">
                  <c:v>74</c:v>
                </c:pt>
                <c:pt idx="11">
                  <c:v>115</c:v>
                </c:pt>
                <c:pt idx="12">
                  <c:v>31</c:v>
                </c:pt>
                <c:pt idx="13">
                  <c:v>16</c:v>
                </c:pt>
                <c:pt idx="14">
                  <c:v>48</c:v>
                </c:pt>
                <c:pt idx="15">
                  <c:v>63</c:v>
                </c:pt>
                <c:pt idx="16">
                  <c:v>33</c:v>
                </c:pt>
                <c:pt idx="17">
                  <c:v>59</c:v>
                </c:pt>
                <c:pt idx="18">
                  <c:v>73</c:v>
                </c:pt>
                <c:pt idx="19">
                  <c:v>34</c:v>
                </c:pt>
                <c:pt idx="20">
                  <c:v>37</c:v>
                </c:pt>
                <c:pt idx="21">
                  <c:v>31</c:v>
                </c:pt>
                <c:pt idx="22">
                  <c:v>19</c:v>
                </c:pt>
                <c:pt idx="23">
                  <c:v>29</c:v>
                </c:pt>
                <c:pt idx="24">
                  <c:v>23</c:v>
                </c:pt>
                <c:pt idx="25">
                  <c:v>16</c:v>
                </c:pt>
                <c:pt idx="26">
                  <c:v>26</c:v>
                </c:pt>
                <c:pt idx="27">
                  <c:v>10</c:v>
                </c:pt>
              </c:numCache>
            </c:numRef>
          </c:val>
        </c:ser>
        <c:ser>
          <c:idx val="1"/>
          <c:order val="1"/>
          <c:tx>
            <c:strRef>
              <c:f>'Win Loss Records by Team'!$H$1</c:f>
              <c:strCache>
                <c:ptCount val="1"/>
                <c:pt idx="0">
                  <c:v>Points Against</c:v>
                </c:pt>
              </c:strCache>
            </c:strRef>
          </c:tx>
          <c:spPr>
            <a:solidFill>
              <a:srgbClr val="C00000">
                <a:alpha val="11000"/>
              </a:srgbClr>
            </a:solidFill>
            <a:ln w="12700" cap="flat" cmpd="sng" algn="ctr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'Win Loss Records by Team'!$B$2:$B$29</c:f>
              <c:strCache>
                <c:ptCount val="28"/>
                <c:pt idx="0">
                  <c:v>Pittsburgh Steelers</c:v>
                </c:pt>
                <c:pt idx="1">
                  <c:v>San Francisco 49ers</c:v>
                </c:pt>
                <c:pt idx="2">
                  <c:v>Dallas Cowboys</c:v>
                </c:pt>
                <c:pt idx="3">
                  <c:v>Green Bay Packers</c:v>
                </c:pt>
                <c:pt idx="4">
                  <c:v>New York Giants</c:v>
                </c:pt>
                <c:pt idx="5">
                  <c:v>Oakland/Los Angeles Raiders</c:v>
                </c:pt>
                <c:pt idx="6">
                  <c:v>Washington Redskins</c:v>
                </c:pt>
                <c:pt idx="7">
                  <c:v>New England Patriots</c:v>
                </c:pt>
                <c:pt idx="8">
                  <c:v>Baltimore Ravens</c:v>
                </c:pt>
                <c:pt idx="9">
                  <c:v>Baltimore/Indianapolis Colts</c:v>
                </c:pt>
                <c:pt idx="10">
                  <c:v>Miami Dolphins</c:v>
                </c:pt>
                <c:pt idx="11">
                  <c:v>Denver Broncos</c:v>
                </c:pt>
                <c:pt idx="12">
                  <c:v>New Orleans Saints</c:v>
                </c:pt>
                <c:pt idx="13">
                  <c:v>New York Jets</c:v>
                </c:pt>
                <c:pt idx="14">
                  <c:v>Tampa Bay Buccaneers</c:v>
                </c:pt>
                <c:pt idx="15">
                  <c:v>Chicago Bears</c:v>
                </c:pt>
                <c:pt idx="16">
                  <c:v>Kansas City Chiefs</c:v>
                </c:pt>
                <c:pt idx="17">
                  <c:v>Cleveland/LA/St. Louis Rams</c:v>
                </c:pt>
                <c:pt idx="18">
                  <c:v>Buffalo Bills</c:v>
                </c:pt>
                <c:pt idx="19">
                  <c:v>Minnesota Vikings</c:v>
                </c:pt>
                <c:pt idx="20">
                  <c:v>Cincinnati Bengals</c:v>
                </c:pt>
                <c:pt idx="21">
                  <c:v>Philadelphia Eagles</c:v>
                </c:pt>
                <c:pt idx="22">
                  <c:v>Atlanta Falcons</c:v>
                </c:pt>
                <c:pt idx="23">
                  <c:v>Carolina Panthers</c:v>
                </c:pt>
                <c:pt idx="24">
                  <c:v>Chicago/St. Louis/Arizona Cardinals</c:v>
                </c:pt>
                <c:pt idx="25">
                  <c:v>Houston Oilers/Tennessee Titans</c:v>
                </c:pt>
                <c:pt idx="26">
                  <c:v>San Diego Chargers</c:v>
                </c:pt>
                <c:pt idx="27">
                  <c:v>Seattle Seahawks</c:v>
                </c:pt>
              </c:strCache>
            </c:strRef>
          </c:cat>
          <c:val>
            <c:numRef>
              <c:f>'Win Loss Records by Team'!$H$2:$H$29</c:f>
              <c:numCache>
                <c:formatCode>General</c:formatCode>
                <c:ptCount val="28"/>
                <c:pt idx="0">
                  <c:v>164</c:v>
                </c:pt>
                <c:pt idx="1">
                  <c:v>123</c:v>
                </c:pt>
                <c:pt idx="2">
                  <c:v>132</c:v>
                </c:pt>
                <c:pt idx="3">
                  <c:v>101</c:v>
                </c:pt>
                <c:pt idx="4">
                  <c:v>104</c:v>
                </c:pt>
                <c:pt idx="5">
                  <c:v>114</c:v>
                </c:pt>
                <c:pt idx="6">
                  <c:v>103</c:v>
                </c:pt>
                <c:pt idx="7">
                  <c:v>186</c:v>
                </c:pt>
                <c:pt idx="8">
                  <c:v>38</c:v>
                </c:pt>
                <c:pt idx="9">
                  <c:v>77</c:v>
                </c:pt>
                <c:pt idx="10">
                  <c:v>103</c:v>
                </c:pt>
                <c:pt idx="11">
                  <c:v>206</c:v>
                </c:pt>
                <c:pt idx="12">
                  <c:v>17</c:v>
                </c:pt>
                <c:pt idx="13">
                  <c:v>7</c:v>
                </c:pt>
                <c:pt idx="14">
                  <c:v>21</c:v>
                </c:pt>
                <c:pt idx="15">
                  <c:v>39</c:v>
                </c:pt>
                <c:pt idx="16">
                  <c:v>42</c:v>
                </c:pt>
                <c:pt idx="17">
                  <c:v>67</c:v>
                </c:pt>
                <c:pt idx="18">
                  <c:v>139</c:v>
                </c:pt>
                <c:pt idx="19">
                  <c:v>95</c:v>
                </c:pt>
                <c:pt idx="20">
                  <c:v>46</c:v>
                </c:pt>
                <c:pt idx="21">
                  <c:v>51</c:v>
                </c:pt>
                <c:pt idx="22">
                  <c:v>34</c:v>
                </c:pt>
                <c:pt idx="23">
                  <c:v>32</c:v>
                </c:pt>
                <c:pt idx="24">
                  <c:v>27</c:v>
                </c:pt>
                <c:pt idx="25">
                  <c:v>23</c:v>
                </c:pt>
                <c:pt idx="26">
                  <c:v>49</c:v>
                </c:pt>
                <c:pt idx="27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639408"/>
        <c:axId val="278993984"/>
      </c:barChart>
      <c:valAx>
        <c:axId val="2789939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39408"/>
        <c:crosses val="autoZero"/>
        <c:crossBetween val="between"/>
      </c:valAx>
      <c:catAx>
        <c:axId val="3726394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8993984"/>
        <c:crosses val="autoZero"/>
        <c:auto val="1"/>
        <c:lblAlgn val="ctr"/>
        <c:lblOffset val="100"/>
        <c:tickLblSkip val="1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ysClr val="windowText" lastClr="00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'Win Loss Records by Team'!$C$1</c:f>
              <c:strCache>
                <c:ptCount val="1"/>
                <c:pt idx="0">
                  <c:v>Games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cat>
            <c:strRef>
              <c:f>'Win Loss Records by Team'!$B$2:$B$29</c:f>
              <c:strCache>
                <c:ptCount val="28"/>
                <c:pt idx="0">
                  <c:v>Pittsburgh Steelers</c:v>
                </c:pt>
                <c:pt idx="1">
                  <c:v>San Francisco 49ers</c:v>
                </c:pt>
                <c:pt idx="2">
                  <c:v>Dallas Cowboys</c:v>
                </c:pt>
                <c:pt idx="3">
                  <c:v>Green Bay Packers</c:v>
                </c:pt>
                <c:pt idx="4">
                  <c:v>New York Giants</c:v>
                </c:pt>
                <c:pt idx="5">
                  <c:v>Oakland/Los Angeles Raiders</c:v>
                </c:pt>
                <c:pt idx="6">
                  <c:v>Washington Redskins</c:v>
                </c:pt>
                <c:pt idx="7">
                  <c:v>New England Patriots</c:v>
                </c:pt>
                <c:pt idx="8">
                  <c:v>Baltimore Ravens</c:v>
                </c:pt>
                <c:pt idx="9">
                  <c:v>Baltimore/Indianapolis Colts</c:v>
                </c:pt>
                <c:pt idx="10">
                  <c:v>Miami Dolphins</c:v>
                </c:pt>
                <c:pt idx="11">
                  <c:v>Denver Broncos</c:v>
                </c:pt>
                <c:pt idx="12">
                  <c:v>New Orleans Saints</c:v>
                </c:pt>
                <c:pt idx="13">
                  <c:v>New York Jets</c:v>
                </c:pt>
                <c:pt idx="14">
                  <c:v>Tampa Bay Buccaneers</c:v>
                </c:pt>
                <c:pt idx="15">
                  <c:v>Chicago Bears</c:v>
                </c:pt>
                <c:pt idx="16">
                  <c:v>Kansas City Chiefs</c:v>
                </c:pt>
                <c:pt idx="17">
                  <c:v>Cleveland/LA/St. Louis Rams</c:v>
                </c:pt>
                <c:pt idx="18">
                  <c:v>Buffalo Bills</c:v>
                </c:pt>
                <c:pt idx="19">
                  <c:v>Minnesota Vikings</c:v>
                </c:pt>
                <c:pt idx="20">
                  <c:v>Cincinnati Bengals</c:v>
                </c:pt>
                <c:pt idx="21">
                  <c:v>Philadelphia Eagles</c:v>
                </c:pt>
                <c:pt idx="22">
                  <c:v>Atlanta Falcons</c:v>
                </c:pt>
                <c:pt idx="23">
                  <c:v>Carolina Panthers</c:v>
                </c:pt>
                <c:pt idx="24">
                  <c:v>Chicago/St. Louis/Arizona Cardinals</c:v>
                </c:pt>
                <c:pt idx="25">
                  <c:v>Houston Oilers/Tennessee Titans</c:v>
                </c:pt>
                <c:pt idx="26">
                  <c:v>San Diego Chargers</c:v>
                </c:pt>
                <c:pt idx="27">
                  <c:v>Seattle Seahawks</c:v>
                </c:pt>
              </c:strCache>
            </c:strRef>
          </c:cat>
          <c:val>
            <c:numRef>
              <c:f>'Win Loss Records by Team'!$C$2:$C$29</c:f>
              <c:numCache>
                <c:formatCode>General</c:formatCode>
                <c:ptCount val="28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640584"/>
        <c:axId val="372640192"/>
      </c:barChart>
      <c:valAx>
        <c:axId val="37264019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40584"/>
        <c:crosses val="autoZero"/>
        <c:crossBetween val="between"/>
      </c:valAx>
      <c:catAx>
        <c:axId val="372640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2640192"/>
        <c:crosses val="autoZero"/>
        <c:auto val="1"/>
        <c:lblAlgn val="ctr"/>
        <c:lblOffset val="100"/>
        <c:tickLblSkip val="1"/>
        <c:noMultiLvlLbl val="0"/>
      </c:cat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28575" cap="flat" cmpd="sng" algn="ctr">
      <a:solidFill>
        <a:sysClr val="windowText" lastClr="000000"/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Drop" dropLines="3" dropStyle="combo" dx="15" fmlaLink="F2" fmlaRange="'Win Loss Records by Team'!$AS$1:$AS$3" sel="3" val="0"/>
</file>

<file path=xl/ctrlProps/ctrlProp2.xml><?xml version="1.0" encoding="utf-8"?>
<formControlPr xmlns="http://schemas.microsoft.com/office/spreadsheetml/2009/9/main" objectType="List" dx="21" fmlaLink="'Super Bowl Scores'!$M$1" fmlaRange="Year" noThreeD="1" sel="34" val="23"/>
</file>

<file path=xl/ctrlProps/ctrlProp3.xml><?xml version="1.0" encoding="utf-8"?>
<formControlPr xmlns="http://schemas.microsoft.com/office/spreadsheetml/2009/9/main" objectType="List" dx="21" fmlaLink="'Game and Career Leaders (2)'!$J$31" fmlaRange="History" noThreeD="1" sel="9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chart" Target="../charts/chart1.xml"/><Relationship Id="rId5" Type="http://schemas.openxmlformats.org/officeDocument/2006/relationships/image" Target="../media/image7.emf"/><Relationship Id="rId10" Type="http://schemas.openxmlformats.org/officeDocument/2006/relationships/image" Target="../media/image11.emf"/><Relationship Id="rId4" Type="http://schemas.openxmlformats.org/officeDocument/2006/relationships/image" Target="../media/image6.emf"/><Relationship Id="rId9" Type="http://schemas.openxmlformats.org/officeDocument/2006/relationships/hyperlink" Target="http://www.exceldashboardtemplates.com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8.png"/><Relationship Id="rId13" Type="http://schemas.openxmlformats.org/officeDocument/2006/relationships/image" Target="../media/image33.png"/><Relationship Id="rId18" Type="http://schemas.openxmlformats.org/officeDocument/2006/relationships/image" Target="../media/image38.png"/><Relationship Id="rId26" Type="http://schemas.openxmlformats.org/officeDocument/2006/relationships/image" Target="../media/image46.png"/><Relationship Id="rId3" Type="http://schemas.openxmlformats.org/officeDocument/2006/relationships/image" Target="../media/image23.png"/><Relationship Id="rId21" Type="http://schemas.openxmlformats.org/officeDocument/2006/relationships/image" Target="../media/image41.png"/><Relationship Id="rId7" Type="http://schemas.openxmlformats.org/officeDocument/2006/relationships/image" Target="../media/image27.png"/><Relationship Id="rId12" Type="http://schemas.openxmlformats.org/officeDocument/2006/relationships/image" Target="../media/image32.png"/><Relationship Id="rId17" Type="http://schemas.openxmlformats.org/officeDocument/2006/relationships/image" Target="../media/image37.png"/><Relationship Id="rId25" Type="http://schemas.openxmlformats.org/officeDocument/2006/relationships/image" Target="../media/image45.png"/><Relationship Id="rId2" Type="http://schemas.openxmlformats.org/officeDocument/2006/relationships/image" Target="../media/image22.png"/><Relationship Id="rId16" Type="http://schemas.openxmlformats.org/officeDocument/2006/relationships/image" Target="../media/image36.png"/><Relationship Id="rId20" Type="http://schemas.openxmlformats.org/officeDocument/2006/relationships/image" Target="../media/image40.png"/><Relationship Id="rId29" Type="http://schemas.openxmlformats.org/officeDocument/2006/relationships/chart" Target="../charts/chart2.xml"/><Relationship Id="rId1" Type="http://schemas.openxmlformats.org/officeDocument/2006/relationships/image" Target="../media/image21.png"/><Relationship Id="rId6" Type="http://schemas.openxmlformats.org/officeDocument/2006/relationships/image" Target="../media/image26.png"/><Relationship Id="rId11" Type="http://schemas.openxmlformats.org/officeDocument/2006/relationships/image" Target="../media/image31.png"/><Relationship Id="rId24" Type="http://schemas.openxmlformats.org/officeDocument/2006/relationships/image" Target="../media/image44.png"/><Relationship Id="rId5" Type="http://schemas.openxmlformats.org/officeDocument/2006/relationships/image" Target="../media/image25.png"/><Relationship Id="rId15" Type="http://schemas.openxmlformats.org/officeDocument/2006/relationships/image" Target="../media/image35.png"/><Relationship Id="rId23" Type="http://schemas.openxmlformats.org/officeDocument/2006/relationships/image" Target="../media/image43.png"/><Relationship Id="rId28" Type="http://schemas.openxmlformats.org/officeDocument/2006/relationships/image" Target="../media/image48.png"/><Relationship Id="rId10" Type="http://schemas.openxmlformats.org/officeDocument/2006/relationships/image" Target="../media/image30.png"/><Relationship Id="rId19" Type="http://schemas.openxmlformats.org/officeDocument/2006/relationships/image" Target="../media/image39.png"/><Relationship Id="rId31" Type="http://schemas.openxmlformats.org/officeDocument/2006/relationships/chart" Target="../charts/chart4.xml"/><Relationship Id="rId4" Type="http://schemas.openxmlformats.org/officeDocument/2006/relationships/image" Target="../media/image24.png"/><Relationship Id="rId9" Type="http://schemas.openxmlformats.org/officeDocument/2006/relationships/image" Target="../media/image29.png"/><Relationship Id="rId14" Type="http://schemas.openxmlformats.org/officeDocument/2006/relationships/image" Target="../media/image34.png"/><Relationship Id="rId22" Type="http://schemas.openxmlformats.org/officeDocument/2006/relationships/image" Target="../media/image42.png"/><Relationship Id="rId27" Type="http://schemas.openxmlformats.org/officeDocument/2006/relationships/image" Target="../media/image47.png"/><Relationship Id="rId30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image" Target="../media/image12.png"/><Relationship Id="rId6" Type="http://schemas.openxmlformats.org/officeDocument/2006/relationships/image" Target="../media/image17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152400</xdr:rowOff>
    </xdr:from>
    <xdr:ext cx="2695575" cy="981075"/>
    <xdr:pic>
      <xdr:nvPicPr>
        <xdr:cNvPr id="2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38100</xdr:colOff>
      <xdr:row>3</xdr:row>
      <xdr:rowOff>161925</xdr:rowOff>
    </xdr:from>
    <xdr:ext cx="2695575" cy="971550"/>
    <xdr:pic>
      <xdr:nvPicPr>
        <xdr:cNvPr id="3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3342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457200</xdr:colOff>
      <xdr:row>4</xdr:row>
      <xdr:rowOff>657225</xdr:rowOff>
    </xdr:from>
    <xdr:ext cx="1781175" cy="650502"/>
    <xdr:pic>
      <xdr:nvPicPr>
        <xdr:cNvPr id="4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52500"/>
          <a:ext cx="1781175" cy="650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485775</xdr:colOff>
      <xdr:row>2</xdr:row>
      <xdr:rowOff>628650</xdr:rowOff>
    </xdr:from>
    <xdr:ext cx="1790700" cy="647700"/>
    <xdr:pic>
      <xdr:nvPicPr>
        <xdr:cNvPr id="5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571500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476249</xdr:colOff>
      <xdr:row>0</xdr:row>
      <xdr:rowOff>28575</xdr:rowOff>
    </xdr:from>
    <xdr:to>
      <xdr:col>19</xdr:col>
      <xdr:colOff>391583</xdr:colOff>
      <xdr:row>25</xdr:row>
      <xdr:rowOff>19050</xdr:rowOff>
    </xdr:to>
    <xdr:grpSp>
      <xdr:nvGrpSpPr>
        <xdr:cNvPr id="37" name="Canvas1"/>
        <xdr:cNvGrpSpPr/>
      </xdr:nvGrpSpPr>
      <xdr:grpSpPr>
        <a:xfrm>
          <a:off x="8614832" y="28575"/>
          <a:ext cx="5439834" cy="4763558"/>
          <a:chOff x="4271989" y="91431"/>
          <a:chExt cx="2024036" cy="1861194"/>
        </a:xfrm>
      </xdr:grpSpPr>
      <xdr:sp macro="" textlink="">
        <xdr:nvSpPr>
          <xdr:cNvPr id="38" name="Flowchart: Manual Input 37"/>
          <xdr:cNvSpPr/>
        </xdr:nvSpPr>
        <xdr:spPr>
          <a:xfrm rot="10800000" flipH="1">
            <a:off x="5806519" y="1445406"/>
            <a:ext cx="475488" cy="459594"/>
          </a:xfrm>
          <a:prstGeom prst="flowChartManualInput">
            <a:avLst/>
          </a:prstGeom>
          <a:solidFill>
            <a:schemeClr val="bg2"/>
          </a:solidFill>
          <a:ln w="38100">
            <a:solidFill>
              <a:schemeClr val="tx1"/>
            </a:solidFill>
          </a:ln>
          <a:effectLst>
            <a:outerShdw blurRad="50800" dist="127000" dir="5400000" algn="t" rotWithShape="0">
              <a:schemeClr val="tx1">
                <a:lumMod val="75000"/>
                <a:lumOff val="25000"/>
                <a:alpha val="40000"/>
              </a:scheme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39" name="Flowchart: Manual Input 38"/>
          <xdr:cNvSpPr/>
        </xdr:nvSpPr>
        <xdr:spPr>
          <a:xfrm rot="10800000">
            <a:off x="4292817" y="1445405"/>
            <a:ext cx="472897" cy="459594"/>
          </a:xfrm>
          <a:prstGeom prst="flowChartManualInput">
            <a:avLst/>
          </a:prstGeom>
          <a:solidFill>
            <a:schemeClr val="bg2"/>
          </a:solidFill>
          <a:ln w="38100">
            <a:solidFill>
              <a:schemeClr val="tx1"/>
            </a:solidFill>
          </a:ln>
          <a:effectLst>
            <a:outerShdw blurRad="50800" dist="127000" dir="5400000" algn="t" rotWithShape="0">
              <a:schemeClr val="tx1">
                <a:lumMod val="75000"/>
                <a:lumOff val="25000"/>
                <a:alpha val="40000"/>
              </a:scheme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0" name="Rectangle 39"/>
          <xdr:cNvSpPr/>
        </xdr:nvSpPr>
        <xdr:spPr>
          <a:xfrm>
            <a:off x="4271989" y="91431"/>
            <a:ext cx="2024036" cy="1861194"/>
          </a:xfrm>
          <a:prstGeom prst="rect">
            <a:avLst/>
          </a:prstGeom>
          <a:solidFill>
            <a:schemeClr val="bg2"/>
          </a:solidFill>
          <a:ln w="38100"/>
        </xdr:spPr>
        <xdr:style>
          <a:lnRef idx="3">
            <a:schemeClr val="lt1"/>
          </a:lnRef>
          <a:fillRef idx="1">
            <a:schemeClr val="accent6"/>
          </a:fillRef>
          <a:effectRef idx="1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dk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209174</xdr:colOff>
          <xdr:row>4</xdr:row>
          <xdr:rowOff>162308</xdr:rowOff>
        </xdr:from>
        <xdr:to>
          <xdr:col>2</xdr:col>
          <xdr:colOff>1443731</xdr:colOff>
          <xdr:row>15</xdr:row>
          <xdr:rowOff>146757</xdr:rowOff>
        </xdr:to>
        <xdr:pic>
          <xdr:nvPicPr>
            <xdr:cNvPr id="3" name="Picture 2"/>
            <xdr:cNvPicPr>
              <a:picLocks noChangeAspect="1"/>
              <a:extLst>
                <a:ext uri="{84589F7E-364E-4C9E-8A38-B11213B215E9}">
                  <a14:cameraTool cellRange="Mychart" spid="_x0000_s2535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865341" y="924308"/>
              <a:ext cx="2673890" cy="2079949"/>
            </a:xfrm>
            <a:prstGeom prst="rect">
              <a:avLst/>
            </a:prstGeom>
            <a:ln w="12700" cap="sq" cmpd="thickThin">
              <a:solidFill>
                <a:srgbClr val="000000"/>
              </a:solidFill>
              <a:prstDash val="solid"/>
              <a:miter lim="800000"/>
            </a:ln>
            <a:effectLst>
              <a:innerShdw blurRad="76200">
                <a:srgbClr val="000000"/>
              </a:innerShdw>
            </a:effectLst>
          </xdr:spPr>
        </xdr:pic>
        <xdr:clientData/>
      </xdr:twoCellAnchor>
    </mc:Choice>
    <mc:Fallback/>
  </mc:AlternateContent>
  <xdr:twoCellAnchor>
    <xdr:from>
      <xdr:col>0</xdr:col>
      <xdr:colOff>581025</xdr:colOff>
      <xdr:row>3</xdr:row>
      <xdr:rowOff>152400</xdr:rowOff>
    </xdr:from>
    <xdr:to>
      <xdr:col>2</xdr:col>
      <xdr:colOff>1390650</xdr:colOff>
      <xdr:row>6</xdr:row>
      <xdr:rowOff>47378</xdr:rowOff>
    </xdr:to>
    <xdr:grpSp>
      <xdr:nvGrpSpPr>
        <xdr:cNvPr id="8" name="Group 7"/>
        <xdr:cNvGrpSpPr/>
      </xdr:nvGrpSpPr>
      <xdr:grpSpPr>
        <a:xfrm>
          <a:off x="581025" y="723900"/>
          <a:ext cx="2905125" cy="466478"/>
          <a:chOff x="647700" y="1114425"/>
          <a:chExt cx="2857500" cy="466478"/>
        </a:xfrm>
      </xdr:grpSpPr>
      <xdr:sp macro="" textlink="">
        <xdr:nvSpPr>
          <xdr:cNvPr id="6" name="Isosceles Triangle 5"/>
          <xdr:cNvSpPr/>
        </xdr:nvSpPr>
        <xdr:spPr>
          <a:xfrm rot="16200000">
            <a:off x="687508" y="1395866"/>
            <a:ext cx="161738" cy="208335"/>
          </a:xfrm>
          <a:prstGeom prst="triangle">
            <a:avLst/>
          </a:prstGeom>
          <a:solidFill>
            <a:schemeClr val="tx1">
              <a:lumMod val="65000"/>
              <a:lumOff val="3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marL="0" indent="0" algn="l"/>
            <a:endParaRPr lang="en-US" sz="1100">
              <a:solidFill>
                <a:schemeClr val="lt1"/>
              </a:solidFill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Pentagon 6"/>
          <xdr:cNvSpPr/>
        </xdr:nvSpPr>
        <xdr:spPr>
          <a:xfrm>
            <a:off x="647700" y="1114425"/>
            <a:ext cx="2857500" cy="358588"/>
          </a:xfrm>
          <a:prstGeom prst="homePlate">
            <a:avLst/>
          </a:prstGeom>
          <a:ln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l"/>
            <a:r>
              <a:rPr lang="en-US" sz="1400" b="1">
                <a:solidFill>
                  <a:schemeClr val="lt1"/>
                </a:solidFill>
                <a:latin typeface="+mn-lt"/>
                <a:ea typeface="+mn-ea"/>
                <a:cs typeface="+mn-cs"/>
              </a:rPr>
              <a:t>Where the game was played:</a:t>
            </a:r>
          </a:p>
        </xdr:txBody>
      </xdr:sp>
    </xdr:grpSp>
    <xdr:clientData/>
  </xdr:twoCellAnchor>
  <xdr:twoCellAnchor>
    <xdr:from>
      <xdr:col>1</xdr:col>
      <xdr:colOff>257174</xdr:colOff>
      <xdr:row>13</xdr:row>
      <xdr:rowOff>180974</xdr:rowOff>
    </xdr:from>
    <xdr:to>
      <xdr:col>2</xdr:col>
      <xdr:colOff>581025</xdr:colOff>
      <xdr:row>15</xdr:row>
      <xdr:rowOff>9525</xdr:rowOff>
    </xdr:to>
    <xdr:sp macro="" textlink="$C$15">
      <xdr:nvSpPr>
        <xdr:cNvPr id="2" name="Rectangle 1"/>
        <xdr:cNvSpPr/>
      </xdr:nvSpPr>
      <xdr:spPr>
        <a:xfrm>
          <a:off x="866774" y="3038474"/>
          <a:ext cx="1762126" cy="209551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fld id="{B5A3FBA6-2A98-41F4-A727-CA505E05405A}" type="TxLink">
            <a:rPr lang="en-US" sz="1050" b="0" i="0" u="none" strike="noStrike">
              <a:solidFill>
                <a:srgbClr val="FF0000"/>
              </a:solidFill>
              <a:latin typeface="Calibri"/>
            </a:rPr>
            <a:pPr algn="l"/>
            <a:t>Pasadena</a:t>
          </a:fld>
          <a:endParaRPr lang="en-US" sz="105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</xdr:row>
          <xdr:rowOff>104775</xdr:rowOff>
        </xdr:from>
        <xdr:to>
          <xdr:col>3</xdr:col>
          <xdr:colOff>129687</xdr:colOff>
          <xdr:row>3</xdr:row>
          <xdr:rowOff>123825</xdr:rowOff>
        </xdr:to>
        <xdr:pic>
          <xdr:nvPicPr>
            <xdr:cNvPr id="17" name="Picture 16"/>
            <xdr:cNvPicPr>
              <a:picLocks noChangeAspect="1" noChangeArrowheads="1"/>
              <a:extLst>
                <a:ext uri="{84589F7E-364E-4C9E-8A38-B11213B215E9}">
                  <a14:cameraTool cellRange="'Super Bowl Scores'!$M$2:$O$3" spid="_x0000_s25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150" y="295275"/>
              <a:ext cx="3752850" cy="4000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419100</xdr:colOff>
          <xdr:row>16</xdr:row>
          <xdr:rowOff>19050</xdr:rowOff>
        </xdr:from>
        <xdr:to>
          <xdr:col>2</xdr:col>
          <xdr:colOff>1066800</xdr:colOff>
          <xdr:row>19</xdr:row>
          <xdr:rowOff>47625</xdr:rowOff>
        </xdr:to>
        <xdr:pic>
          <xdr:nvPicPr>
            <xdr:cNvPr id="18" name="Picture 17"/>
            <xdr:cNvPicPr>
              <a:picLocks noChangeAspect="1" noChangeArrowheads="1"/>
              <a:extLst>
                <a:ext uri="{84589F7E-364E-4C9E-8A38-B11213B215E9}">
                  <a14:cameraTool cellRange="'Super Bowl Scores'!$Q$2:$R$4" spid="_x0000_s253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028700" y="3067050"/>
              <a:ext cx="2085975" cy="600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19</xdr:row>
          <xdr:rowOff>95250</xdr:rowOff>
        </xdr:from>
        <xdr:to>
          <xdr:col>2</xdr:col>
          <xdr:colOff>1000125</xdr:colOff>
          <xdr:row>24</xdr:row>
          <xdr:rowOff>123825</xdr:rowOff>
        </xdr:to>
        <xdr:pic>
          <xdr:nvPicPr>
            <xdr:cNvPr id="19" name="Picture 18"/>
            <xdr:cNvPicPr>
              <a:picLocks noChangeAspect="1" noChangeArrowheads="1"/>
              <a:extLst>
                <a:ext uri="{84589F7E-364E-4C9E-8A38-B11213B215E9}">
                  <a14:cameraTool cellRange="'Super Bowl Scores'!$T$2:$T$6" spid="_x0000_s253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1095375" y="3714750"/>
              <a:ext cx="1952625" cy="9810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771525</xdr:colOff>
          <xdr:row>0</xdr:row>
          <xdr:rowOff>0</xdr:rowOff>
        </xdr:from>
        <xdr:to>
          <xdr:col>10</xdr:col>
          <xdr:colOff>582082</xdr:colOff>
          <xdr:row>17</xdr:row>
          <xdr:rowOff>9768</xdr:rowOff>
        </xdr:to>
        <xdr:pic>
          <xdr:nvPicPr>
            <xdr:cNvPr id="31" name="Picture 30"/>
            <xdr:cNvPicPr>
              <a:picLocks noChangeAspect="1" noChangeArrowheads="1"/>
              <a:extLst>
                <a:ext uri="{84589F7E-364E-4C9E-8A38-B11213B215E9}">
                  <a14:cameraTool cellRange="WinChart" spid="_x0000_s2539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4401608" y="0"/>
              <a:ext cx="4276725" cy="324826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14</xdr:row>
          <xdr:rowOff>47625</xdr:rowOff>
        </xdr:from>
        <xdr:to>
          <xdr:col>10</xdr:col>
          <xdr:colOff>342900</xdr:colOff>
          <xdr:row>15</xdr:row>
          <xdr:rowOff>104775</xdr:rowOff>
        </xdr:to>
        <xdr:sp macro="" textlink="">
          <xdr:nvSpPr>
            <xdr:cNvPr id="2163" name="Drop Down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66676</xdr:colOff>
      <xdr:row>16</xdr:row>
      <xdr:rowOff>104775</xdr:rowOff>
    </xdr:from>
    <xdr:to>
      <xdr:col>10</xdr:col>
      <xdr:colOff>433917</xdr:colOff>
      <xdr:row>25</xdr:row>
      <xdr:rowOff>21167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28575</xdr:colOff>
      <xdr:row>0</xdr:row>
      <xdr:rowOff>66675</xdr:rowOff>
    </xdr:from>
    <xdr:to>
      <xdr:col>14</xdr:col>
      <xdr:colOff>133350</xdr:colOff>
      <xdr:row>1</xdr:row>
      <xdr:rowOff>66675</xdr:rowOff>
    </xdr:to>
    <xdr:sp macro="" textlink="">
      <xdr:nvSpPr>
        <xdr:cNvPr id="5" name="TextBox 4"/>
        <xdr:cNvSpPr txBox="1"/>
      </xdr:nvSpPr>
      <xdr:spPr>
        <a:xfrm>
          <a:off x="8753475" y="66675"/>
          <a:ext cx="1933575" cy="1905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Statistics</a:t>
          </a:r>
        </a:p>
        <a:p>
          <a:pPr algn="ctr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296333</xdr:colOff>
          <xdr:row>1</xdr:row>
          <xdr:rowOff>116417</xdr:rowOff>
        </xdr:from>
        <xdr:to>
          <xdr:col>19</xdr:col>
          <xdr:colOff>6350</xdr:colOff>
          <xdr:row>24</xdr:row>
          <xdr:rowOff>169333</xdr:rowOff>
        </xdr:to>
        <xdr:pic>
          <xdr:nvPicPr>
            <xdr:cNvPr id="44" name="Picture 43"/>
            <xdr:cNvPicPr>
              <a:picLocks noChangeAspect="1" noChangeArrowheads="1"/>
              <a:extLst>
                <a:ext uri="{84589F7E-364E-4C9E-8A38-B11213B215E9}">
                  <a14:cameraTool cellRange="'Game and Career Leaders (2)'!$E$31:$H$58" spid="_x0000_s2540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0847916" y="306917"/>
              <a:ext cx="2779184" cy="443441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38100</xdr:rowOff>
        </xdr:from>
        <xdr:to>
          <xdr:col>1</xdr:col>
          <xdr:colOff>28575</xdr:colOff>
          <xdr:row>22</xdr:row>
          <xdr:rowOff>9525</xdr:rowOff>
        </xdr:to>
        <xdr:sp macro="" textlink="">
          <xdr:nvSpPr>
            <xdr:cNvPr id="2408" name="List Box 360" hidden="1">
              <a:extLst>
                <a:ext uri="{63B3BB69-23CF-44E3-9099-C40C66FF867C}">
                  <a14:compatExt spid="_x0000_s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1</xdr:row>
          <xdr:rowOff>114300</xdr:rowOff>
        </xdr:from>
        <xdr:to>
          <xdr:col>14</xdr:col>
          <xdr:colOff>200025</xdr:colOff>
          <xdr:row>24</xdr:row>
          <xdr:rowOff>133350</xdr:rowOff>
        </xdr:to>
        <xdr:sp macro="" textlink="">
          <xdr:nvSpPr>
            <xdr:cNvPr id="2415" name="List Box 367" hidden="1">
              <a:extLst>
                <a:ext uri="{63B3BB69-23CF-44E3-9099-C40C66FF867C}">
                  <a14:compatExt spid="_x0000_s2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466725</xdr:colOff>
      <xdr:row>0</xdr:row>
      <xdr:rowOff>57151</xdr:rowOff>
    </xdr:from>
    <xdr:to>
      <xdr:col>18</xdr:col>
      <xdr:colOff>371475</xdr:colOff>
      <xdr:row>1</xdr:row>
      <xdr:rowOff>76201</xdr:rowOff>
    </xdr:to>
    <xdr:sp macro="" textlink="historyLink">
      <xdr:nvSpPr>
        <xdr:cNvPr id="4" name="TextBox 3"/>
        <xdr:cNvSpPr txBox="1"/>
      </xdr:nvSpPr>
      <xdr:spPr>
        <a:xfrm>
          <a:off x="11020425" y="57151"/>
          <a:ext cx="2343150" cy="209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2A7C9C7-AA6F-4AC1-989F-EE1B2F47360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Passing Yards (Game)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14654</xdr:rowOff>
        </xdr:from>
        <xdr:to>
          <xdr:col>17</xdr:col>
          <xdr:colOff>23283</xdr:colOff>
          <xdr:row>30</xdr:row>
          <xdr:rowOff>173404</xdr:rowOff>
        </xdr:to>
        <xdr:pic>
          <xdr:nvPicPr>
            <xdr:cNvPr id="23" name="Picture 22"/>
            <xdr:cNvPicPr>
              <a:picLocks noChangeAspect="1" noChangeArrowheads="1"/>
              <a:extLst>
                <a:ext uri="{84589F7E-364E-4C9E-8A38-B11213B215E9}">
                  <a14:cameraTool cellRange="'Regular Season Standings'!$W$2:$AM$5" spid="_x0000_s2541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2095500" y="5168737"/>
              <a:ext cx="10363200" cy="762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124558</xdr:colOff>
      <xdr:row>25</xdr:row>
      <xdr:rowOff>27564</xdr:rowOff>
    </xdr:from>
    <xdr:to>
      <xdr:col>1</xdr:col>
      <xdr:colOff>1362808</xdr:colOff>
      <xdr:row>27</xdr:row>
      <xdr:rowOff>153865</xdr:rowOff>
    </xdr:to>
    <xdr:sp macro="" textlink="">
      <xdr:nvSpPr>
        <xdr:cNvPr id="29" name="TextBox 28"/>
        <xdr:cNvSpPr txBox="1"/>
      </xdr:nvSpPr>
      <xdr:spPr>
        <a:xfrm>
          <a:off x="124558" y="4797391"/>
          <a:ext cx="1897673" cy="507301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r>
            <a:rPr lang="en-US" sz="1050" b="1">
              <a:solidFill>
                <a:schemeClr val="tx1"/>
              </a:solidFill>
              <a:latin typeface="Utsaah" pitchFamily="34" charset="0"/>
              <a:cs typeface="Utsaah" pitchFamily="34" charset="0"/>
            </a:rPr>
            <a:t>Compare any two teams this season </a:t>
          </a:r>
        </a:p>
        <a:p>
          <a:pPr algn="ctr"/>
          <a:r>
            <a:rPr lang="en-US" sz="1050" b="1">
              <a:solidFill>
                <a:schemeClr val="tx1"/>
              </a:solidFill>
              <a:latin typeface="Utsaah" pitchFamily="34" charset="0"/>
              <a:cs typeface="Utsaah" pitchFamily="34" charset="0"/>
            </a:rPr>
            <a:t>(Drop Down Boxes Below:)</a:t>
          </a:r>
        </a:p>
      </xdr:txBody>
    </xdr:sp>
    <xdr:clientData/>
  </xdr:twoCellAnchor>
  <xdr:twoCellAnchor>
    <xdr:from>
      <xdr:col>4</xdr:col>
      <xdr:colOff>183173</xdr:colOff>
      <xdr:row>0</xdr:row>
      <xdr:rowOff>109903</xdr:rowOff>
    </xdr:from>
    <xdr:to>
      <xdr:col>6</xdr:col>
      <xdr:colOff>197827</xdr:colOff>
      <xdr:row>2</xdr:row>
      <xdr:rowOff>29307</xdr:rowOff>
    </xdr:to>
    <xdr:sp macro="" textlink="">
      <xdr:nvSpPr>
        <xdr:cNvPr id="9" name="Right Arrow 8"/>
        <xdr:cNvSpPr/>
      </xdr:nvSpPr>
      <xdr:spPr>
        <a:xfrm>
          <a:off x="4645269" y="109903"/>
          <a:ext cx="1230923" cy="300404"/>
        </a:xfrm>
        <a:prstGeom prst="rightArrow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>
              <a:solidFill>
                <a:sysClr val="windowText" lastClr="000000"/>
              </a:solidFill>
            </a:rPr>
            <a:t>Historical SB Games</a:t>
          </a:r>
        </a:p>
      </xdr:txBody>
    </xdr:sp>
    <xdr:clientData/>
  </xdr:twoCellAnchor>
  <xdr:twoCellAnchor>
    <xdr:from>
      <xdr:col>8</xdr:col>
      <xdr:colOff>388327</xdr:colOff>
      <xdr:row>13</xdr:row>
      <xdr:rowOff>65942</xdr:rowOff>
    </xdr:from>
    <xdr:to>
      <xdr:col>10</xdr:col>
      <xdr:colOff>51289</xdr:colOff>
      <xdr:row>14</xdr:row>
      <xdr:rowOff>14653</xdr:rowOff>
    </xdr:to>
    <xdr:sp macro="" textlink="">
      <xdr:nvSpPr>
        <xdr:cNvPr id="10" name="TextBox 9"/>
        <xdr:cNvSpPr txBox="1"/>
      </xdr:nvSpPr>
      <xdr:spPr>
        <a:xfrm>
          <a:off x="7282962" y="2542442"/>
          <a:ext cx="879231" cy="13921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700"/>
            <a:t>Choose</a:t>
          </a:r>
          <a:r>
            <a:rPr lang="en-US" sz="700" baseline="0"/>
            <a:t> Another</a:t>
          </a:r>
          <a:endParaRPr lang="en-US" sz="7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317501</xdr:colOff>
          <xdr:row>16</xdr:row>
          <xdr:rowOff>112346</xdr:rowOff>
        </xdr:from>
        <xdr:to>
          <xdr:col>17</xdr:col>
          <xdr:colOff>42089</xdr:colOff>
          <xdr:row>23</xdr:row>
          <xdr:rowOff>74246</xdr:rowOff>
        </xdr:to>
        <xdr:pic>
          <xdr:nvPicPr>
            <xdr:cNvPr id="26" name="Picture 6">
              <a:hlinkClick xmlns:r="http://schemas.openxmlformats.org/officeDocument/2006/relationships" r:id="rId9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2542"/>
                </a:ext>
              </a:extLst>
            </xdr:cNvPicPr>
          </xdr:nvPicPr>
          <xdr:blipFill>
            <a:blip xmlns:r="http://schemas.openxmlformats.org/officeDocument/2006/relationships" r:embed="rId10"/>
            <a:srcRect/>
            <a:stretch>
              <a:fillRect/>
            </a:stretch>
          </xdr:blipFill>
          <xdr:spPr bwMode="auto">
            <a:xfrm>
              <a:off x="9683751" y="3160346"/>
              <a:ext cx="279375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3</xdr:col>
      <xdr:colOff>22743</xdr:colOff>
      <xdr:row>0</xdr:row>
      <xdr:rowOff>2048636</xdr:rowOff>
    </xdr:to>
    <xdr:pic>
      <xdr:nvPicPr>
        <xdr:cNvPr id="7" name="Arlingt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3628062" y="-323470"/>
          <a:ext cx="2048636" cy="2695575"/>
        </a:xfrm>
        <a:prstGeom prst="rect">
          <a:avLst/>
        </a:prstGeom>
      </xdr:spPr>
    </xdr:pic>
    <xdr:clientData/>
  </xdr:twoCellAnchor>
  <xdr:twoCellAnchor>
    <xdr:from>
      <xdr:col>2</xdr:col>
      <xdr:colOff>1200150</xdr:colOff>
      <xdr:row>0</xdr:row>
      <xdr:rowOff>1352549</xdr:rowOff>
    </xdr:from>
    <xdr:to>
      <xdr:col>2</xdr:col>
      <xdr:colOff>1314450</xdr:colOff>
      <xdr:row>0</xdr:row>
      <xdr:rowOff>1438274</xdr:rowOff>
    </xdr:to>
    <xdr:sp macro="" textlink="">
      <xdr:nvSpPr>
        <xdr:cNvPr id="4" name="7-Point Star 3"/>
        <xdr:cNvSpPr/>
      </xdr:nvSpPr>
      <xdr:spPr>
        <a:xfrm>
          <a:off x="2419350" y="1352549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22743</xdr:colOff>
      <xdr:row>1</xdr:row>
      <xdr:rowOff>2048636</xdr:rowOff>
    </xdr:to>
    <xdr:pic>
      <xdr:nvPicPr>
        <xdr:cNvPr id="8" name="Atlant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3521149" y="1766198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22743</xdr:colOff>
      <xdr:row>2</xdr:row>
      <xdr:rowOff>2048636</xdr:rowOff>
    </xdr:to>
    <xdr:pic>
      <xdr:nvPicPr>
        <xdr:cNvPr id="12" name="Detroi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542670" y="3848480"/>
          <a:ext cx="2048636" cy="2695575"/>
        </a:xfrm>
        <a:prstGeom prst="rect">
          <a:avLst/>
        </a:prstGeom>
      </xdr:spPr>
    </xdr:pic>
    <xdr:clientData/>
  </xdr:twoCellAnchor>
  <xdr:twoCellAnchor>
    <xdr:from>
      <xdr:col>2</xdr:col>
      <xdr:colOff>1880507</xdr:colOff>
      <xdr:row>2</xdr:row>
      <xdr:rowOff>672192</xdr:rowOff>
    </xdr:from>
    <xdr:to>
      <xdr:col>2</xdr:col>
      <xdr:colOff>1994807</xdr:colOff>
      <xdr:row>2</xdr:row>
      <xdr:rowOff>757917</xdr:rowOff>
    </xdr:to>
    <xdr:sp macro="" textlink="">
      <xdr:nvSpPr>
        <xdr:cNvPr id="13" name="7-Point Star 12"/>
        <xdr:cNvSpPr/>
      </xdr:nvSpPr>
      <xdr:spPr>
        <a:xfrm>
          <a:off x="4290915" y="4851529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22743</xdr:colOff>
      <xdr:row>3</xdr:row>
      <xdr:rowOff>2048636</xdr:rowOff>
    </xdr:to>
    <xdr:pic>
      <xdr:nvPicPr>
        <xdr:cNvPr id="14" name="Glenda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1542670" y="5934455"/>
          <a:ext cx="2048636" cy="2695575"/>
        </a:xfrm>
        <a:prstGeom prst="rect">
          <a:avLst/>
        </a:prstGeom>
      </xdr:spPr>
    </xdr:pic>
    <xdr:clientData/>
  </xdr:twoCellAnchor>
  <xdr:twoCellAnchor>
    <xdr:from>
      <xdr:col>2</xdr:col>
      <xdr:colOff>597548</xdr:colOff>
      <xdr:row>3</xdr:row>
      <xdr:rowOff>1119284</xdr:rowOff>
    </xdr:from>
    <xdr:to>
      <xdr:col>2</xdr:col>
      <xdr:colOff>711848</xdr:colOff>
      <xdr:row>3</xdr:row>
      <xdr:rowOff>1205009</xdr:rowOff>
    </xdr:to>
    <xdr:sp macro="" textlink="">
      <xdr:nvSpPr>
        <xdr:cNvPr id="15" name="7-Point Star 14"/>
        <xdr:cNvSpPr/>
      </xdr:nvSpPr>
      <xdr:spPr>
        <a:xfrm>
          <a:off x="3007956" y="7388289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22743</xdr:colOff>
      <xdr:row>4</xdr:row>
      <xdr:rowOff>2048636</xdr:rowOff>
    </xdr:to>
    <xdr:pic>
      <xdr:nvPicPr>
        <xdr:cNvPr id="10" name="Houst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7995030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3</xdr:col>
      <xdr:colOff>22743</xdr:colOff>
      <xdr:row>5</xdr:row>
      <xdr:rowOff>2048636</xdr:rowOff>
    </xdr:to>
    <xdr:pic>
      <xdr:nvPicPr>
        <xdr:cNvPr id="11" name="Indianapoli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10074655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3</xdr:col>
      <xdr:colOff>22743</xdr:colOff>
      <xdr:row>6</xdr:row>
      <xdr:rowOff>2048636</xdr:rowOff>
    </xdr:to>
    <xdr:pic>
      <xdr:nvPicPr>
        <xdr:cNvPr id="16" name="Jacksonvill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12154280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3</xdr:col>
      <xdr:colOff>22743</xdr:colOff>
      <xdr:row>7</xdr:row>
      <xdr:rowOff>2048636</xdr:rowOff>
    </xdr:to>
    <xdr:pic>
      <xdr:nvPicPr>
        <xdr:cNvPr id="17" name="LosAngele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14233905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3</xdr:col>
      <xdr:colOff>22743</xdr:colOff>
      <xdr:row>8</xdr:row>
      <xdr:rowOff>2048636</xdr:rowOff>
    </xdr:to>
    <xdr:pic>
      <xdr:nvPicPr>
        <xdr:cNvPr id="18" name="Miami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16313530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3</xdr:col>
      <xdr:colOff>22743</xdr:colOff>
      <xdr:row>9</xdr:row>
      <xdr:rowOff>2048636</xdr:rowOff>
    </xdr:to>
    <xdr:pic>
      <xdr:nvPicPr>
        <xdr:cNvPr id="19" name="Minneapoli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18393155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3</xdr:col>
      <xdr:colOff>22743</xdr:colOff>
      <xdr:row>10</xdr:row>
      <xdr:rowOff>2048636</xdr:rowOff>
    </xdr:to>
    <xdr:pic>
      <xdr:nvPicPr>
        <xdr:cNvPr id="20" name="NewOrlean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20472780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3</xdr:col>
      <xdr:colOff>22743</xdr:colOff>
      <xdr:row>11</xdr:row>
      <xdr:rowOff>2048636</xdr:rowOff>
    </xdr:to>
    <xdr:pic>
      <xdr:nvPicPr>
        <xdr:cNvPr id="21" name="PaloAlt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22552405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22743</xdr:colOff>
      <xdr:row>12</xdr:row>
      <xdr:rowOff>2048636</xdr:rowOff>
    </xdr:to>
    <xdr:pic>
      <xdr:nvPicPr>
        <xdr:cNvPr id="23" name="Pasaden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24632030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22743</xdr:colOff>
      <xdr:row>13</xdr:row>
      <xdr:rowOff>2048636</xdr:rowOff>
    </xdr:to>
    <xdr:pic>
      <xdr:nvPicPr>
        <xdr:cNvPr id="25" name="Pontiac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26711655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3</xdr:col>
      <xdr:colOff>22743</xdr:colOff>
      <xdr:row>14</xdr:row>
      <xdr:rowOff>2048636</xdr:rowOff>
    </xdr:to>
    <xdr:pic>
      <xdr:nvPicPr>
        <xdr:cNvPr id="26" name="SanDie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28791280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22743</xdr:colOff>
      <xdr:row>15</xdr:row>
      <xdr:rowOff>2048636</xdr:rowOff>
    </xdr:to>
    <xdr:pic>
      <xdr:nvPicPr>
        <xdr:cNvPr id="27" name="Tampa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30870905"/>
          <a:ext cx="2048636" cy="26955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22743</xdr:colOff>
      <xdr:row>16</xdr:row>
      <xdr:rowOff>2048636</xdr:rowOff>
    </xdr:to>
    <xdr:pic>
      <xdr:nvPicPr>
        <xdr:cNvPr id="28" name="Temp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6200000">
          <a:off x="2736470" y="32950530"/>
          <a:ext cx="2048636" cy="2695575"/>
        </a:xfrm>
        <a:prstGeom prst="rect">
          <a:avLst/>
        </a:prstGeom>
      </xdr:spPr>
    </xdr:pic>
    <xdr:clientData/>
  </xdr:twoCellAnchor>
  <xdr:twoCellAnchor>
    <xdr:from>
      <xdr:col>2</xdr:col>
      <xdr:colOff>1363306</xdr:colOff>
      <xdr:row>4</xdr:row>
      <xdr:rowOff>1446893</xdr:rowOff>
    </xdr:from>
    <xdr:to>
      <xdr:col>2</xdr:col>
      <xdr:colOff>1477606</xdr:colOff>
      <xdr:row>4</xdr:row>
      <xdr:rowOff>1532618</xdr:rowOff>
    </xdr:to>
    <xdr:sp macro="" textlink="">
      <xdr:nvSpPr>
        <xdr:cNvPr id="29" name="7-Point Star 28"/>
        <xdr:cNvSpPr/>
      </xdr:nvSpPr>
      <xdr:spPr>
        <a:xfrm>
          <a:off x="3773714" y="9805566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1800679</xdr:colOff>
      <xdr:row>5</xdr:row>
      <xdr:rowOff>814809</xdr:rowOff>
    </xdr:from>
    <xdr:to>
      <xdr:col>2</xdr:col>
      <xdr:colOff>1914979</xdr:colOff>
      <xdr:row>5</xdr:row>
      <xdr:rowOff>900534</xdr:rowOff>
    </xdr:to>
    <xdr:sp macro="" textlink="">
      <xdr:nvSpPr>
        <xdr:cNvPr id="30" name="7-Point Star 29"/>
        <xdr:cNvSpPr/>
      </xdr:nvSpPr>
      <xdr:spPr>
        <a:xfrm>
          <a:off x="4211087" y="11263151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2070230</xdr:colOff>
      <xdr:row>6</xdr:row>
      <xdr:rowOff>1409311</xdr:rowOff>
    </xdr:from>
    <xdr:to>
      <xdr:col>2</xdr:col>
      <xdr:colOff>2184530</xdr:colOff>
      <xdr:row>6</xdr:row>
      <xdr:rowOff>1495036</xdr:rowOff>
    </xdr:to>
    <xdr:sp macro="" textlink="">
      <xdr:nvSpPr>
        <xdr:cNvPr id="32" name="7-Point Star 31"/>
        <xdr:cNvSpPr/>
      </xdr:nvSpPr>
      <xdr:spPr>
        <a:xfrm>
          <a:off x="4480638" y="13947321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223546</xdr:colOff>
      <xdr:row>7</xdr:row>
      <xdr:rowOff>1059415</xdr:rowOff>
    </xdr:from>
    <xdr:to>
      <xdr:col>2</xdr:col>
      <xdr:colOff>337846</xdr:colOff>
      <xdr:row>7</xdr:row>
      <xdr:rowOff>1145140</xdr:rowOff>
    </xdr:to>
    <xdr:sp macro="" textlink="">
      <xdr:nvSpPr>
        <xdr:cNvPr id="34" name="7-Point Star 33"/>
        <xdr:cNvSpPr/>
      </xdr:nvSpPr>
      <xdr:spPr>
        <a:xfrm>
          <a:off x="2633954" y="15687094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2189454</xdr:colOff>
      <xdr:row>8</xdr:row>
      <xdr:rowOff>1610826</xdr:rowOff>
    </xdr:from>
    <xdr:to>
      <xdr:col>2</xdr:col>
      <xdr:colOff>2303754</xdr:colOff>
      <xdr:row>8</xdr:row>
      <xdr:rowOff>1696551</xdr:rowOff>
    </xdr:to>
    <xdr:sp macro="" textlink="">
      <xdr:nvSpPr>
        <xdr:cNvPr id="35" name="7-Point Star 34"/>
        <xdr:cNvSpPr/>
      </xdr:nvSpPr>
      <xdr:spPr>
        <a:xfrm>
          <a:off x="4599862" y="18328173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1460500</xdr:colOff>
      <xdr:row>9</xdr:row>
      <xdr:rowOff>531650</xdr:rowOff>
    </xdr:from>
    <xdr:to>
      <xdr:col>2</xdr:col>
      <xdr:colOff>1574800</xdr:colOff>
      <xdr:row>9</xdr:row>
      <xdr:rowOff>617375</xdr:rowOff>
    </xdr:to>
    <xdr:sp macro="" textlink="">
      <xdr:nvSpPr>
        <xdr:cNvPr id="36" name="7-Point Star 35"/>
        <xdr:cNvSpPr/>
      </xdr:nvSpPr>
      <xdr:spPr>
        <a:xfrm>
          <a:off x="3870908" y="19338665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1635449</xdr:colOff>
      <xdr:row>10</xdr:row>
      <xdr:rowOff>1454668</xdr:rowOff>
    </xdr:from>
    <xdr:to>
      <xdr:col>2</xdr:col>
      <xdr:colOff>1749749</xdr:colOff>
      <xdr:row>10</xdr:row>
      <xdr:rowOff>1540393</xdr:rowOff>
    </xdr:to>
    <xdr:sp macro="" textlink="">
      <xdr:nvSpPr>
        <xdr:cNvPr id="37" name="7-Point Star 36"/>
        <xdr:cNvSpPr/>
      </xdr:nvSpPr>
      <xdr:spPr>
        <a:xfrm>
          <a:off x="4045857" y="22351352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165230</xdr:colOff>
      <xdr:row>11</xdr:row>
      <xdr:rowOff>845587</xdr:rowOff>
    </xdr:from>
    <xdr:to>
      <xdr:col>2</xdr:col>
      <xdr:colOff>279530</xdr:colOff>
      <xdr:row>11</xdr:row>
      <xdr:rowOff>931312</xdr:rowOff>
    </xdr:to>
    <xdr:sp macro="" textlink="">
      <xdr:nvSpPr>
        <xdr:cNvPr id="39" name="7-Point Star 38"/>
        <xdr:cNvSpPr/>
      </xdr:nvSpPr>
      <xdr:spPr>
        <a:xfrm>
          <a:off x="2575638" y="23831939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252705</xdr:colOff>
      <xdr:row>12</xdr:row>
      <xdr:rowOff>1039974</xdr:rowOff>
    </xdr:from>
    <xdr:to>
      <xdr:col>2</xdr:col>
      <xdr:colOff>367005</xdr:colOff>
      <xdr:row>12</xdr:row>
      <xdr:rowOff>1125699</xdr:rowOff>
    </xdr:to>
    <xdr:sp macro="" textlink="">
      <xdr:nvSpPr>
        <xdr:cNvPr id="41" name="7-Point Star 40"/>
        <xdr:cNvSpPr/>
      </xdr:nvSpPr>
      <xdr:spPr>
        <a:xfrm>
          <a:off x="2663113" y="26115994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1895281</xdr:colOff>
      <xdr:row>13</xdr:row>
      <xdr:rowOff>651199</xdr:rowOff>
    </xdr:from>
    <xdr:to>
      <xdr:col>2</xdr:col>
      <xdr:colOff>2009581</xdr:colOff>
      <xdr:row>13</xdr:row>
      <xdr:rowOff>736924</xdr:rowOff>
    </xdr:to>
    <xdr:sp macro="" textlink="">
      <xdr:nvSpPr>
        <xdr:cNvPr id="43" name="7-Point Star 42"/>
        <xdr:cNvSpPr/>
      </xdr:nvSpPr>
      <xdr:spPr>
        <a:xfrm>
          <a:off x="4305689" y="27816888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320740</xdr:colOff>
      <xdr:row>14</xdr:row>
      <xdr:rowOff>1156607</xdr:rowOff>
    </xdr:from>
    <xdr:to>
      <xdr:col>2</xdr:col>
      <xdr:colOff>435040</xdr:colOff>
      <xdr:row>14</xdr:row>
      <xdr:rowOff>1242332</xdr:rowOff>
    </xdr:to>
    <xdr:sp macro="" textlink="">
      <xdr:nvSpPr>
        <xdr:cNvPr id="45" name="7-Point Star 44"/>
        <xdr:cNvSpPr/>
      </xdr:nvSpPr>
      <xdr:spPr>
        <a:xfrm>
          <a:off x="2731148" y="30411964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2079949</xdr:colOff>
      <xdr:row>15</xdr:row>
      <xdr:rowOff>1525944</xdr:rowOff>
    </xdr:from>
    <xdr:to>
      <xdr:col>2</xdr:col>
      <xdr:colOff>2194249</xdr:colOff>
      <xdr:row>15</xdr:row>
      <xdr:rowOff>1611669</xdr:rowOff>
    </xdr:to>
    <xdr:sp macro="" textlink="">
      <xdr:nvSpPr>
        <xdr:cNvPr id="47" name="7-Point Star 46"/>
        <xdr:cNvSpPr/>
      </xdr:nvSpPr>
      <xdr:spPr>
        <a:xfrm>
          <a:off x="4490357" y="32870970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585756</xdr:colOff>
      <xdr:row>16</xdr:row>
      <xdr:rowOff>1102827</xdr:rowOff>
    </xdr:from>
    <xdr:to>
      <xdr:col>2</xdr:col>
      <xdr:colOff>700056</xdr:colOff>
      <xdr:row>16</xdr:row>
      <xdr:rowOff>1188552</xdr:rowOff>
    </xdr:to>
    <xdr:sp macro="" textlink="">
      <xdr:nvSpPr>
        <xdr:cNvPr id="48" name="7-Point Star 47"/>
        <xdr:cNvSpPr/>
      </xdr:nvSpPr>
      <xdr:spPr>
        <a:xfrm>
          <a:off x="2996164" y="34537521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1933381</xdr:colOff>
      <xdr:row>1</xdr:row>
      <xdr:rowOff>1206759</xdr:rowOff>
    </xdr:from>
    <xdr:to>
      <xdr:col>2</xdr:col>
      <xdr:colOff>2047681</xdr:colOff>
      <xdr:row>1</xdr:row>
      <xdr:rowOff>1292484</xdr:rowOff>
    </xdr:to>
    <xdr:sp macro="" textlink="">
      <xdr:nvSpPr>
        <xdr:cNvPr id="40" name="7-Point Star 39"/>
        <xdr:cNvSpPr/>
      </xdr:nvSpPr>
      <xdr:spPr>
        <a:xfrm>
          <a:off x="4625651" y="3286708"/>
          <a:ext cx="114300" cy="85725"/>
        </a:xfrm>
        <a:prstGeom prst="star7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771525</xdr:colOff>
      <xdr:row>1</xdr:row>
      <xdr:rowOff>514350</xdr:rowOff>
    </xdr:to>
    <xdr:pic>
      <xdr:nvPicPr>
        <xdr:cNvPr id="3" name="Picture 2" descr="http://i.nflcdn.com/static/site/5.20/img/logos/teams-gloss-81x54/pit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90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771525</xdr:colOff>
      <xdr:row>2</xdr:row>
      <xdr:rowOff>514350</xdr:rowOff>
    </xdr:to>
    <xdr:pic>
      <xdr:nvPicPr>
        <xdr:cNvPr id="4" name="Picture 3" descr="http://i.nflcdn.com/static/site/5.20/img/logos/teams-gloss-81x54/sf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762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10</xdr:col>
      <xdr:colOff>771525</xdr:colOff>
      <xdr:row>3</xdr:row>
      <xdr:rowOff>514350</xdr:rowOff>
    </xdr:to>
    <xdr:pic>
      <xdr:nvPicPr>
        <xdr:cNvPr id="5" name="Picture 4" descr="http://i.nflcdn.com/static/site/5.20/img/logos/teams-gloss-81x54/dal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333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771525</xdr:colOff>
      <xdr:row>4</xdr:row>
      <xdr:rowOff>514350</xdr:rowOff>
    </xdr:to>
    <xdr:pic>
      <xdr:nvPicPr>
        <xdr:cNvPr id="6" name="Picture 5" descr="http://i.nflcdn.com/static/site/5.20/img/logos/teams-gloss-81x54/gb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905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771525</xdr:colOff>
      <xdr:row>5</xdr:row>
      <xdr:rowOff>514350</xdr:rowOff>
    </xdr:to>
    <xdr:pic>
      <xdr:nvPicPr>
        <xdr:cNvPr id="8" name="Picture 7" descr="http://i.nflcdn.com/static/site/5.20/img/logos/teams-gloss-81x54/ny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2476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771525</xdr:colOff>
      <xdr:row>6</xdr:row>
      <xdr:rowOff>514350</xdr:rowOff>
    </xdr:to>
    <xdr:pic>
      <xdr:nvPicPr>
        <xdr:cNvPr id="9" name="Picture 8" descr="http://i.nflcdn.com/static/site/5.20/img/logos/teams-gloss-81x54/oak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3048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771525</xdr:colOff>
      <xdr:row>7</xdr:row>
      <xdr:rowOff>514350</xdr:rowOff>
    </xdr:to>
    <xdr:pic>
      <xdr:nvPicPr>
        <xdr:cNvPr id="10" name="Picture 9" descr="http://i.nflcdn.com/static/site/5.20/img/logos/teams-gloss-81x54/was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3619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771525</xdr:colOff>
      <xdr:row>8</xdr:row>
      <xdr:rowOff>514350</xdr:rowOff>
    </xdr:to>
    <xdr:pic>
      <xdr:nvPicPr>
        <xdr:cNvPr id="11" name="Picture 10" descr="http://i.nflcdn.com/static/site/5.20/img/logos/teams-gloss-81x54/ne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4191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771525</xdr:colOff>
      <xdr:row>9</xdr:row>
      <xdr:rowOff>514350</xdr:rowOff>
    </xdr:to>
    <xdr:pic>
      <xdr:nvPicPr>
        <xdr:cNvPr id="12" name="Picture 11" descr="http://i.nflcdn.com/static/site/5.20/img/logos/teams-gloss-81x54/bal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4762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10</xdr:col>
      <xdr:colOff>771525</xdr:colOff>
      <xdr:row>10</xdr:row>
      <xdr:rowOff>514350</xdr:rowOff>
    </xdr:to>
    <xdr:pic>
      <xdr:nvPicPr>
        <xdr:cNvPr id="14" name="Picture 13" descr="http://i.nflcdn.com/static/site/5.20/img/logos/teams-gloss-81x54/ind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5334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10</xdr:col>
      <xdr:colOff>771525</xdr:colOff>
      <xdr:row>11</xdr:row>
      <xdr:rowOff>514350</xdr:rowOff>
    </xdr:to>
    <xdr:pic>
      <xdr:nvPicPr>
        <xdr:cNvPr id="15" name="Picture 14" descr="http://i.nflcdn.com/static/site/5.20/img/logos/teams-gloss-81x54/mia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5905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771525</xdr:colOff>
      <xdr:row>12</xdr:row>
      <xdr:rowOff>514350</xdr:rowOff>
    </xdr:to>
    <xdr:pic>
      <xdr:nvPicPr>
        <xdr:cNvPr id="16" name="Picture 15" descr="http://i.nflcdn.com/static/site/5.20/img/logos/teams-gloss-81x54/den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6477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771525</xdr:colOff>
      <xdr:row>13</xdr:row>
      <xdr:rowOff>514350</xdr:rowOff>
    </xdr:to>
    <xdr:pic>
      <xdr:nvPicPr>
        <xdr:cNvPr id="17" name="Picture 16" descr="http://i.nflcdn.com/static/site/5.20/img/logos/teams-gloss-81x54/no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7048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771525</xdr:colOff>
      <xdr:row>14</xdr:row>
      <xdr:rowOff>514350</xdr:rowOff>
    </xdr:to>
    <xdr:pic>
      <xdr:nvPicPr>
        <xdr:cNvPr id="19" name="Picture 18" descr="http://i.nflcdn.com/static/site/5.20/img/logos/teams-gloss-81x54/nyj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7620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771525</xdr:colOff>
      <xdr:row>15</xdr:row>
      <xdr:rowOff>514350</xdr:rowOff>
    </xdr:to>
    <xdr:pic>
      <xdr:nvPicPr>
        <xdr:cNvPr id="20" name="Picture 19" descr="http://i.nflcdn.com/static/site/5.20/img/logos/teams-gloss-81x54/tb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8191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771525</xdr:colOff>
      <xdr:row>16</xdr:row>
      <xdr:rowOff>514350</xdr:rowOff>
    </xdr:to>
    <xdr:pic>
      <xdr:nvPicPr>
        <xdr:cNvPr id="21" name="Picture 20" descr="http://i.nflcdn.com/static/site/5.20/img/logos/teams-gloss-81x54/chi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8763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771525</xdr:colOff>
      <xdr:row>17</xdr:row>
      <xdr:rowOff>514350</xdr:rowOff>
    </xdr:to>
    <xdr:pic>
      <xdr:nvPicPr>
        <xdr:cNvPr id="23" name="Picture 22" descr="http://i.nflcdn.com/static/site/5.20/img/logos/teams-gloss-81x54/kc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9334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771525</xdr:colOff>
      <xdr:row>18</xdr:row>
      <xdr:rowOff>514350</xdr:rowOff>
    </xdr:to>
    <xdr:pic>
      <xdr:nvPicPr>
        <xdr:cNvPr id="24" name="Picture 23" descr="http://i.nflcdn.com/static/site/5.20/img/logos/teams-gloss-81x54/stl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9906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19</xdr:row>
      <xdr:rowOff>0</xdr:rowOff>
    </xdr:from>
    <xdr:to>
      <xdr:col>10</xdr:col>
      <xdr:colOff>771525</xdr:colOff>
      <xdr:row>19</xdr:row>
      <xdr:rowOff>514350</xdr:rowOff>
    </xdr:to>
    <xdr:pic>
      <xdr:nvPicPr>
        <xdr:cNvPr id="26" name="Picture 25" descr="http://i.nflcdn.com/static/site/5.20/img/logos/teams-gloss-81x54/buf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0477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771525</xdr:colOff>
      <xdr:row>20</xdr:row>
      <xdr:rowOff>514350</xdr:rowOff>
    </xdr:to>
    <xdr:pic>
      <xdr:nvPicPr>
        <xdr:cNvPr id="27" name="Picture 26" descr="http://i.nflcdn.com/static/site/5.20/img/logos/teams-gloss-81x54/min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1049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771525</xdr:colOff>
      <xdr:row>21</xdr:row>
      <xdr:rowOff>514350</xdr:rowOff>
    </xdr:to>
    <xdr:pic>
      <xdr:nvPicPr>
        <xdr:cNvPr id="28" name="Picture 27" descr="http://i.nflcdn.com/static/site/5.20/img/logos/teams-gloss-81x54/cin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1620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771525</xdr:colOff>
      <xdr:row>22</xdr:row>
      <xdr:rowOff>514350</xdr:rowOff>
    </xdr:to>
    <xdr:pic>
      <xdr:nvPicPr>
        <xdr:cNvPr id="29" name="Picture 28" descr="http://i.nflcdn.com/static/site/5.20/img/logos/teams-gloss-81x54/phi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2192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10</xdr:col>
      <xdr:colOff>771525</xdr:colOff>
      <xdr:row>23</xdr:row>
      <xdr:rowOff>514350</xdr:rowOff>
    </xdr:to>
    <xdr:pic>
      <xdr:nvPicPr>
        <xdr:cNvPr id="30" name="Picture 29" descr="http://i.nflcdn.com/static/site/5.20/img/logos/teams-gloss-81x54/atl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2763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771525</xdr:colOff>
      <xdr:row>24</xdr:row>
      <xdr:rowOff>514350</xdr:rowOff>
    </xdr:to>
    <xdr:pic>
      <xdr:nvPicPr>
        <xdr:cNvPr id="31" name="Picture 30" descr="http://i.nflcdn.com/static/site/5.20/img/logos/teams-gloss-81x54/car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3335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25</xdr:row>
      <xdr:rowOff>0</xdr:rowOff>
    </xdr:from>
    <xdr:to>
      <xdr:col>10</xdr:col>
      <xdr:colOff>771525</xdr:colOff>
      <xdr:row>25</xdr:row>
      <xdr:rowOff>514350</xdr:rowOff>
    </xdr:to>
    <xdr:pic>
      <xdr:nvPicPr>
        <xdr:cNvPr id="33" name="Picture 32" descr="http://i.nflcdn.com/static/site/5.20/img/logos/teams-gloss-81x54/ari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3906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26</xdr:row>
      <xdr:rowOff>0</xdr:rowOff>
    </xdr:from>
    <xdr:to>
      <xdr:col>10</xdr:col>
      <xdr:colOff>771525</xdr:colOff>
      <xdr:row>26</xdr:row>
      <xdr:rowOff>514350</xdr:rowOff>
    </xdr:to>
    <xdr:pic>
      <xdr:nvPicPr>
        <xdr:cNvPr id="34" name="Picture 33" descr="http://i.nflcdn.com/static/site/5.20/img/logos/teams-gloss-81x54/ten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4478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771525</xdr:colOff>
      <xdr:row>27</xdr:row>
      <xdr:rowOff>514350</xdr:rowOff>
    </xdr:to>
    <xdr:pic>
      <xdr:nvPicPr>
        <xdr:cNvPr id="36" name="Picture 35" descr="http://i.nflcdn.com/static/site/5.20/img/logos/teams-gloss-81x54/sd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50495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28</xdr:row>
      <xdr:rowOff>0</xdr:rowOff>
    </xdr:from>
    <xdr:to>
      <xdr:col>10</xdr:col>
      <xdr:colOff>771525</xdr:colOff>
      <xdr:row>28</xdr:row>
      <xdr:rowOff>514350</xdr:rowOff>
    </xdr:to>
    <xdr:pic>
      <xdr:nvPicPr>
        <xdr:cNvPr id="37" name="Picture 36" descr="http://i.nflcdn.com/static/site/5.20/img/logos/teams-gloss-81x54/sea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5775" y="15621000"/>
          <a:ext cx="7715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90486</xdr:colOff>
      <xdr:row>2</xdr:row>
      <xdr:rowOff>76200</xdr:rowOff>
    </xdr:from>
    <xdr:to>
      <xdr:col>21</xdr:col>
      <xdr:colOff>171449</xdr:colOff>
      <xdr:row>8</xdr:row>
      <xdr:rowOff>457200</xdr:rowOff>
    </xdr:to>
    <xdr:graphicFrame macro="">
      <xdr:nvGraphicFramePr>
        <xdr:cNvPr id="38" name="a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23</xdr:col>
      <xdr:colOff>0</xdr:colOff>
      <xdr:row>2</xdr:row>
      <xdr:rowOff>57150</xdr:rowOff>
    </xdr:from>
    <xdr:to>
      <xdr:col>31</xdr:col>
      <xdr:colOff>500063</xdr:colOff>
      <xdr:row>8</xdr:row>
      <xdr:rowOff>438150</xdr:rowOff>
    </xdr:to>
    <xdr:graphicFrame macro="">
      <xdr:nvGraphicFramePr>
        <xdr:cNvPr id="40" name="b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32</xdr:col>
      <xdr:colOff>123825</xdr:colOff>
      <xdr:row>2</xdr:row>
      <xdr:rowOff>66675</xdr:rowOff>
    </xdr:from>
    <xdr:to>
      <xdr:col>41</xdr:col>
      <xdr:colOff>204788</xdr:colOff>
      <xdr:row>8</xdr:row>
      <xdr:rowOff>447675</xdr:rowOff>
    </xdr:to>
    <xdr:graphicFrame macro="">
      <xdr:nvGraphicFramePr>
        <xdr:cNvPr id="42" name="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Files/Dons/Active%20Files/Misc.%20Calcs/AAA-Help/12_21_13_Challenge_DropDown_Charts_D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Charts"/>
      <sheetName val="test"/>
    </sheetNames>
    <sheetDataSet>
      <sheetData sheetId="0"/>
      <sheetData sheetId="1">
        <row r="3">
          <cell r="E3" t="str">
            <v xml:space="preserve"> 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660</v>
      </c>
      <c r="B1" s="5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52" t="s">
        <v>659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52" t="s">
        <v>658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M33"/>
  <sheetViews>
    <sheetView showGridLines="0" workbookViewId="0"/>
  </sheetViews>
  <sheetFormatPr defaultRowHeight="15" x14ac:dyDescent="0.25"/>
  <cols>
    <col min="1" max="1" width="23.5703125" customWidth="1"/>
    <col min="2" max="3" width="3" bestFit="1" customWidth="1"/>
    <col min="4" max="4" width="2" bestFit="1" customWidth="1"/>
    <col min="5" max="5" width="6" bestFit="1" customWidth="1"/>
    <col min="6" max="7" width="4" bestFit="1" customWidth="1"/>
    <col min="8" max="8" width="7.42578125" bestFit="1" customWidth="1"/>
    <col min="9" max="9" width="3.28515625" bestFit="1" customWidth="1"/>
    <col min="10" max="10" width="6.28515625" bestFit="1" customWidth="1"/>
    <col min="11" max="15" width="6" bestFit="1" customWidth="1"/>
    <col min="16" max="16" width="9.5703125" bestFit="1" customWidth="1"/>
    <col min="17" max="17" width="6.5703125" bestFit="1" customWidth="1"/>
    <col min="18" max="18" width="6" bestFit="1" customWidth="1"/>
    <col min="22" max="22" width="19.5703125" customWidth="1"/>
  </cols>
  <sheetData>
    <row r="1" spans="1:39" x14ac:dyDescent="0.25">
      <c r="A1" t="s">
        <v>560</v>
      </c>
      <c r="B1" t="s">
        <v>561</v>
      </c>
      <c r="C1" t="s">
        <v>562</v>
      </c>
      <c r="D1" t="s">
        <v>563</v>
      </c>
      <c r="E1" t="s">
        <v>564</v>
      </c>
      <c r="F1" t="s">
        <v>565</v>
      </c>
      <c r="G1" t="s">
        <v>566</v>
      </c>
      <c r="H1" t="s">
        <v>567</v>
      </c>
      <c r="I1" t="s">
        <v>568</v>
      </c>
      <c r="J1" t="s">
        <v>569</v>
      </c>
      <c r="K1" t="s">
        <v>570</v>
      </c>
      <c r="L1" t="s">
        <v>571</v>
      </c>
      <c r="M1" t="s">
        <v>564</v>
      </c>
      <c r="N1" t="s">
        <v>572</v>
      </c>
      <c r="O1" t="s">
        <v>564</v>
      </c>
      <c r="P1" t="s">
        <v>573</v>
      </c>
      <c r="Q1" t="s">
        <v>574</v>
      </c>
      <c r="R1" t="s">
        <v>575</v>
      </c>
    </row>
    <row r="2" spans="1:39" x14ac:dyDescent="0.25">
      <c r="A2" t="s">
        <v>645</v>
      </c>
      <c r="B2">
        <v>12</v>
      </c>
      <c r="C2">
        <v>4</v>
      </c>
      <c r="D2">
        <v>0</v>
      </c>
      <c r="E2">
        <v>0.75</v>
      </c>
      <c r="F2">
        <v>444</v>
      </c>
      <c r="G2">
        <v>338</v>
      </c>
      <c r="H2">
        <v>106</v>
      </c>
      <c r="I2">
        <v>47</v>
      </c>
      <c r="J2">
        <v>36739</v>
      </c>
      <c r="K2">
        <v>41733</v>
      </c>
      <c r="L2">
        <v>41731</v>
      </c>
      <c r="M2">
        <v>0.66700000000000004</v>
      </c>
      <c r="N2">
        <v>41885</v>
      </c>
      <c r="O2">
        <v>0.75</v>
      </c>
      <c r="P2">
        <v>41699</v>
      </c>
      <c r="Q2" t="s">
        <v>576</v>
      </c>
      <c r="R2">
        <v>41730</v>
      </c>
      <c r="V2" s="44" t="s">
        <v>561</v>
      </c>
      <c r="W2" s="44" t="s">
        <v>561</v>
      </c>
      <c r="X2" s="44" t="s">
        <v>562</v>
      </c>
      <c r="Y2" s="44" t="s">
        <v>563</v>
      </c>
      <c r="Z2" s="44" t="s">
        <v>564</v>
      </c>
      <c r="AA2" s="44" t="s">
        <v>565</v>
      </c>
      <c r="AB2" s="44" t="s">
        <v>566</v>
      </c>
      <c r="AC2" s="44" t="s">
        <v>567</v>
      </c>
      <c r="AD2" s="44" t="s">
        <v>568</v>
      </c>
      <c r="AE2" s="44" t="s">
        <v>569</v>
      </c>
      <c r="AF2" s="44" t="s">
        <v>570</v>
      </c>
      <c r="AG2" s="44" t="s">
        <v>571</v>
      </c>
      <c r="AH2" s="44" t="s">
        <v>564</v>
      </c>
      <c r="AI2" s="44" t="s">
        <v>572</v>
      </c>
      <c r="AJ2" s="44" t="s">
        <v>564</v>
      </c>
      <c r="AK2" s="44" t="s">
        <v>573</v>
      </c>
      <c r="AL2" s="44" t="s">
        <v>574</v>
      </c>
      <c r="AM2" s="44" t="s">
        <v>575</v>
      </c>
    </row>
    <row r="3" spans="1:39" x14ac:dyDescent="0.25">
      <c r="A3" t="s">
        <v>577</v>
      </c>
      <c r="B3">
        <v>8</v>
      </c>
      <c r="C3">
        <v>8</v>
      </c>
      <c r="D3">
        <v>0</v>
      </c>
      <c r="E3">
        <v>0.5</v>
      </c>
      <c r="F3">
        <v>290</v>
      </c>
      <c r="G3">
        <v>387</v>
      </c>
      <c r="H3">
        <v>-97</v>
      </c>
      <c r="I3">
        <v>27</v>
      </c>
      <c r="J3">
        <v>41792</v>
      </c>
      <c r="K3">
        <v>41676</v>
      </c>
      <c r="L3">
        <v>41701</v>
      </c>
      <c r="M3">
        <v>0.5</v>
      </c>
      <c r="N3">
        <v>41766</v>
      </c>
      <c r="O3">
        <v>0.41699999999999998</v>
      </c>
      <c r="P3">
        <v>41699</v>
      </c>
      <c r="Q3" t="s">
        <v>576</v>
      </c>
      <c r="R3">
        <v>41700</v>
      </c>
      <c r="V3" s="48" t="str">
        <f>VLOOKUP(DashBoard!$B29,TeamTable,COLUMN()-21,FALSE)</f>
        <v xml:space="preserve">Denver Broncos </v>
      </c>
      <c r="W3" s="48">
        <f>VLOOKUP(DashBoard!$B29,TeamTable,COLUMN()-21,FALSE)</f>
        <v>13</v>
      </c>
      <c r="X3" s="48">
        <f>VLOOKUP(DashBoard!$B29,TeamTable,COLUMN()-21,FALSE)</f>
        <v>3</v>
      </c>
      <c r="Y3" s="48">
        <f>VLOOKUP(DashBoard!$B29,TeamTable,COLUMN()-21,FALSE)</f>
        <v>0</v>
      </c>
      <c r="Z3" s="48">
        <f>VLOOKUP(DashBoard!$B29,TeamTable,COLUMN()-21,FALSE)</f>
        <v>0.81299999999999994</v>
      </c>
      <c r="AA3" s="48">
        <f>VLOOKUP(DashBoard!$B29,TeamTable,COLUMN()-21,FALSE)</f>
        <v>606</v>
      </c>
      <c r="AB3" s="48">
        <f>VLOOKUP(DashBoard!$B29,TeamTable,COLUMN()-21,FALSE)</f>
        <v>399</v>
      </c>
      <c r="AC3" s="48">
        <f>VLOOKUP(DashBoard!$B29,TeamTable,COLUMN()-21,FALSE)</f>
        <v>207</v>
      </c>
      <c r="AD3" s="48">
        <f>VLOOKUP(DashBoard!$B29,TeamTable,COLUMN()-21,FALSE)</f>
        <v>76</v>
      </c>
      <c r="AE3" s="48">
        <f>VLOOKUP(DashBoard!$B29,TeamTable,COLUMN()-21,FALSE)</f>
        <v>41821</v>
      </c>
      <c r="AF3" s="48">
        <f>VLOOKUP(DashBoard!$B29,TeamTable,COLUMN()-21,FALSE)</f>
        <v>41792</v>
      </c>
      <c r="AG3" s="48">
        <f>VLOOKUP(DashBoard!$B29,TeamTable,COLUMN()-21,FALSE)</f>
        <v>41760</v>
      </c>
      <c r="AH3" s="48">
        <f>VLOOKUP(DashBoard!$B29,TeamTable,COLUMN()-21,FALSE)</f>
        <v>0.83299999999999996</v>
      </c>
      <c r="AI3" s="48">
        <f>VLOOKUP(DashBoard!$B29,TeamTable,COLUMN()-21,FALSE)</f>
        <v>41885</v>
      </c>
      <c r="AJ3" s="48">
        <f>VLOOKUP(DashBoard!$B29,TeamTable,COLUMN()-21,FALSE)</f>
        <v>0.75</v>
      </c>
      <c r="AK3" s="48">
        <f>VLOOKUP(DashBoard!$B29,TeamTable,COLUMN()-21,FALSE)</f>
        <v>36617</v>
      </c>
      <c r="AL3" s="48" t="str">
        <f>VLOOKUP(DashBoard!$B29,TeamTable,COLUMN()-21,FALSE)</f>
        <v>2W</v>
      </c>
      <c r="AM3" s="48">
        <f>VLOOKUP(DashBoard!$B29,TeamTable,COLUMN()-21,FALSE)</f>
        <v>41730</v>
      </c>
    </row>
    <row r="4" spans="1:39" x14ac:dyDescent="0.25">
      <c r="A4" t="s">
        <v>578</v>
      </c>
      <c r="B4">
        <v>8</v>
      </c>
      <c r="C4">
        <v>8</v>
      </c>
      <c r="D4">
        <v>0</v>
      </c>
      <c r="E4">
        <v>0.5</v>
      </c>
      <c r="F4">
        <v>317</v>
      </c>
      <c r="G4">
        <v>335</v>
      </c>
      <c r="H4">
        <v>-18</v>
      </c>
      <c r="I4">
        <v>34</v>
      </c>
      <c r="J4">
        <v>41733</v>
      </c>
      <c r="K4">
        <v>41733</v>
      </c>
      <c r="L4">
        <v>41674</v>
      </c>
      <c r="M4">
        <v>0.33300000000000002</v>
      </c>
      <c r="N4">
        <v>41825</v>
      </c>
      <c r="O4">
        <v>0.58299999999999996</v>
      </c>
      <c r="P4">
        <v>41642</v>
      </c>
      <c r="Q4" t="s">
        <v>579</v>
      </c>
      <c r="R4">
        <v>41700</v>
      </c>
      <c r="V4" s="48" t="str">
        <f>VLOOKUP(DashBoard!$B30,TeamTable,COLUMN()-21,FALSE)</f>
        <v xml:space="preserve">Seattle Seahawks </v>
      </c>
      <c r="W4" s="48">
        <f>VLOOKUP(DashBoard!$B30,TeamTable,COLUMN()-21,FALSE)</f>
        <v>13</v>
      </c>
      <c r="X4" s="48">
        <f>VLOOKUP(DashBoard!$B30,TeamTable,COLUMN()-21,FALSE)</f>
        <v>3</v>
      </c>
      <c r="Y4" s="48">
        <f>VLOOKUP(DashBoard!$B30,TeamTable,COLUMN()-21,FALSE)</f>
        <v>0</v>
      </c>
      <c r="Z4" s="48">
        <f>VLOOKUP(DashBoard!$B30,TeamTable,COLUMN()-21,FALSE)</f>
        <v>0.81299999999999994</v>
      </c>
      <c r="AA4" s="48">
        <f>VLOOKUP(DashBoard!$B30,TeamTable,COLUMN()-21,FALSE)</f>
        <v>417</v>
      </c>
      <c r="AB4" s="48">
        <f>VLOOKUP(DashBoard!$B30,TeamTable,COLUMN()-21,FALSE)</f>
        <v>231</v>
      </c>
      <c r="AC4" s="48">
        <f>VLOOKUP(DashBoard!$B30,TeamTable,COLUMN()-21,FALSE)</f>
        <v>186</v>
      </c>
      <c r="AD4" s="48">
        <f>VLOOKUP(DashBoard!$B30,TeamTable,COLUMN()-21,FALSE)</f>
        <v>45</v>
      </c>
      <c r="AE4" s="48">
        <f>VLOOKUP(DashBoard!$B30,TeamTable,COLUMN()-21,FALSE)</f>
        <v>41821</v>
      </c>
      <c r="AF4" s="48">
        <f>VLOOKUP(DashBoard!$B30,TeamTable,COLUMN()-21,FALSE)</f>
        <v>41792</v>
      </c>
      <c r="AG4" s="48">
        <f>VLOOKUP(DashBoard!$B30,TeamTable,COLUMN()-21,FALSE)</f>
        <v>41731</v>
      </c>
      <c r="AH4" s="48">
        <f>VLOOKUP(DashBoard!$B30,TeamTable,COLUMN()-21,FALSE)</f>
        <v>0.66700000000000004</v>
      </c>
      <c r="AI4" s="48">
        <f>VLOOKUP(DashBoard!$B30,TeamTable,COLUMN()-21,FALSE)</f>
        <v>41914</v>
      </c>
      <c r="AJ4" s="48">
        <f>VLOOKUP(DashBoard!$B30,TeamTable,COLUMN()-21,FALSE)</f>
        <v>0.83299999999999996</v>
      </c>
      <c r="AK4" s="48">
        <f>VLOOKUP(DashBoard!$B30,TeamTable,COLUMN()-21,FALSE)</f>
        <v>41699</v>
      </c>
      <c r="AL4" s="48" t="str">
        <f>VLOOKUP(DashBoard!$B30,TeamTable,COLUMN()-21,FALSE)</f>
        <v>1W</v>
      </c>
      <c r="AM4" s="48">
        <f>VLOOKUP(DashBoard!$B30,TeamTable,COLUMN()-21,FALSE)</f>
        <v>41700</v>
      </c>
    </row>
    <row r="5" spans="1:39" x14ac:dyDescent="0.25">
      <c r="A5" t="s">
        <v>580</v>
      </c>
      <c r="B5">
        <v>6</v>
      </c>
      <c r="C5">
        <v>10</v>
      </c>
      <c r="D5">
        <v>0</v>
      </c>
      <c r="E5">
        <v>0.375</v>
      </c>
      <c r="F5">
        <v>339</v>
      </c>
      <c r="G5">
        <v>388</v>
      </c>
      <c r="H5">
        <v>-49</v>
      </c>
      <c r="I5">
        <v>34</v>
      </c>
      <c r="J5">
        <v>41733</v>
      </c>
      <c r="K5">
        <v>41676</v>
      </c>
      <c r="L5">
        <v>41701</v>
      </c>
      <c r="M5">
        <v>0.5</v>
      </c>
      <c r="N5">
        <v>41766</v>
      </c>
      <c r="O5">
        <v>0.41699999999999998</v>
      </c>
      <c r="P5">
        <v>41642</v>
      </c>
      <c r="Q5" t="s">
        <v>581</v>
      </c>
      <c r="R5">
        <v>41673</v>
      </c>
      <c r="W5" s="45">
        <f>IF(ISERROR(+W3-W4),"",+W3-W4)</f>
        <v>0</v>
      </c>
      <c r="X5" s="45">
        <f t="shared" ref="X5:AM5" si="0">IF(ISERROR(+X3-X4),"",+X3-X4)</f>
        <v>0</v>
      </c>
      <c r="Y5" s="45">
        <f t="shared" si="0"/>
        <v>0</v>
      </c>
      <c r="Z5" s="45">
        <f t="shared" si="0"/>
        <v>0</v>
      </c>
      <c r="AA5" s="45">
        <f t="shared" si="0"/>
        <v>189</v>
      </c>
      <c r="AB5" s="45">
        <f t="shared" si="0"/>
        <v>168</v>
      </c>
      <c r="AC5" s="45">
        <f t="shared" si="0"/>
        <v>21</v>
      </c>
      <c r="AD5" s="45">
        <f t="shared" si="0"/>
        <v>31</v>
      </c>
      <c r="AE5" s="45">
        <f t="shared" si="0"/>
        <v>0</v>
      </c>
      <c r="AF5" s="45">
        <f t="shared" si="0"/>
        <v>0</v>
      </c>
      <c r="AG5" s="45">
        <f t="shared" si="0"/>
        <v>29</v>
      </c>
      <c r="AH5" s="45">
        <f t="shared" si="0"/>
        <v>0.16599999999999993</v>
      </c>
      <c r="AI5" s="45">
        <f t="shared" si="0"/>
        <v>-29</v>
      </c>
      <c r="AJ5" s="45">
        <f t="shared" si="0"/>
        <v>-8.2999999999999963E-2</v>
      </c>
      <c r="AK5" s="45">
        <f t="shared" si="0"/>
        <v>-5082</v>
      </c>
      <c r="AL5" s="45" t="str">
        <f t="shared" si="0"/>
        <v/>
      </c>
      <c r="AM5" s="45">
        <f t="shared" si="0"/>
        <v>30</v>
      </c>
    </row>
    <row r="6" spans="1:39" x14ac:dyDescent="0.25">
      <c r="A6" t="s">
        <v>646</v>
      </c>
      <c r="B6">
        <v>11</v>
      </c>
      <c r="C6">
        <v>5</v>
      </c>
      <c r="D6">
        <v>0</v>
      </c>
      <c r="E6">
        <v>0.68799999999999994</v>
      </c>
      <c r="F6">
        <v>430</v>
      </c>
      <c r="G6">
        <v>305</v>
      </c>
      <c r="H6">
        <v>125</v>
      </c>
      <c r="I6">
        <v>54</v>
      </c>
      <c r="J6">
        <v>36739</v>
      </c>
      <c r="K6">
        <v>41703</v>
      </c>
      <c r="L6">
        <v>41701</v>
      </c>
      <c r="M6">
        <v>0.5</v>
      </c>
      <c r="N6">
        <v>41855</v>
      </c>
      <c r="O6">
        <v>0.66700000000000004</v>
      </c>
      <c r="P6">
        <v>41699</v>
      </c>
      <c r="Q6" t="s">
        <v>576</v>
      </c>
      <c r="R6">
        <v>41730</v>
      </c>
    </row>
    <row r="7" spans="1:39" x14ac:dyDescent="0.25">
      <c r="A7" t="s">
        <v>582</v>
      </c>
      <c r="B7">
        <v>8</v>
      </c>
      <c r="C7">
        <v>8</v>
      </c>
      <c r="D7">
        <v>0</v>
      </c>
      <c r="E7">
        <v>0.5</v>
      </c>
      <c r="F7">
        <v>379</v>
      </c>
      <c r="G7">
        <v>370</v>
      </c>
      <c r="H7">
        <v>9</v>
      </c>
      <c r="I7">
        <v>41</v>
      </c>
      <c r="J7">
        <v>41762</v>
      </c>
      <c r="K7">
        <v>41703</v>
      </c>
      <c r="L7">
        <v>41731</v>
      </c>
      <c r="M7">
        <v>0.66700000000000004</v>
      </c>
      <c r="N7">
        <v>41796</v>
      </c>
      <c r="O7">
        <v>0.5</v>
      </c>
      <c r="P7">
        <v>41672</v>
      </c>
      <c r="Q7" t="s">
        <v>583</v>
      </c>
      <c r="R7">
        <v>41700</v>
      </c>
    </row>
    <row r="8" spans="1:39" x14ac:dyDescent="0.25">
      <c r="A8" t="s">
        <v>584</v>
      </c>
      <c r="B8">
        <v>8</v>
      </c>
      <c r="C8">
        <v>8</v>
      </c>
      <c r="D8">
        <v>0</v>
      </c>
      <c r="E8">
        <v>0.5</v>
      </c>
      <c r="F8">
        <v>320</v>
      </c>
      <c r="G8">
        <v>352</v>
      </c>
      <c r="H8">
        <v>-32</v>
      </c>
      <c r="I8">
        <v>29</v>
      </c>
      <c r="J8">
        <v>41792</v>
      </c>
      <c r="K8">
        <v>41676</v>
      </c>
      <c r="L8">
        <v>41701</v>
      </c>
      <c r="M8">
        <v>0.5</v>
      </c>
      <c r="N8">
        <v>41796</v>
      </c>
      <c r="O8">
        <v>0.5</v>
      </c>
      <c r="P8">
        <v>41672</v>
      </c>
      <c r="Q8" t="s">
        <v>579</v>
      </c>
      <c r="R8">
        <v>41700</v>
      </c>
    </row>
    <row r="9" spans="1:39" x14ac:dyDescent="0.25">
      <c r="A9" t="s">
        <v>585</v>
      </c>
      <c r="B9">
        <v>4</v>
      </c>
      <c r="C9">
        <v>12</v>
      </c>
      <c r="D9">
        <v>0</v>
      </c>
      <c r="E9">
        <v>0.25</v>
      </c>
      <c r="F9">
        <v>308</v>
      </c>
      <c r="G9">
        <v>406</v>
      </c>
      <c r="H9">
        <v>-98</v>
      </c>
      <c r="I9">
        <v>35</v>
      </c>
      <c r="J9">
        <v>41703</v>
      </c>
      <c r="K9">
        <v>41646</v>
      </c>
      <c r="L9">
        <v>41674</v>
      </c>
      <c r="M9">
        <v>0.33300000000000002</v>
      </c>
      <c r="N9">
        <v>41707</v>
      </c>
      <c r="O9">
        <v>0.25</v>
      </c>
      <c r="P9">
        <v>41642</v>
      </c>
      <c r="Q9" t="s">
        <v>586</v>
      </c>
      <c r="R9" t="s">
        <v>587</v>
      </c>
    </row>
    <row r="10" spans="1:39" x14ac:dyDescent="0.25">
      <c r="A10" t="s">
        <v>647</v>
      </c>
      <c r="B10">
        <v>11</v>
      </c>
      <c r="C10">
        <v>5</v>
      </c>
      <c r="D10">
        <v>0</v>
      </c>
      <c r="E10">
        <v>0.68799999999999994</v>
      </c>
      <c r="F10">
        <v>391</v>
      </c>
      <c r="G10">
        <v>336</v>
      </c>
      <c r="H10">
        <v>55</v>
      </c>
      <c r="I10">
        <v>40</v>
      </c>
      <c r="J10">
        <v>41792</v>
      </c>
      <c r="K10">
        <v>41762</v>
      </c>
      <c r="L10">
        <v>36678</v>
      </c>
      <c r="M10">
        <v>1</v>
      </c>
      <c r="N10">
        <v>41885</v>
      </c>
      <c r="O10">
        <v>0.75</v>
      </c>
      <c r="P10">
        <v>41672</v>
      </c>
      <c r="Q10" t="s">
        <v>583</v>
      </c>
      <c r="R10">
        <v>41730</v>
      </c>
    </row>
    <row r="11" spans="1:39" x14ac:dyDescent="0.25">
      <c r="A11" t="s">
        <v>588</v>
      </c>
      <c r="B11">
        <v>7</v>
      </c>
      <c r="C11">
        <v>9</v>
      </c>
      <c r="D11">
        <v>0</v>
      </c>
      <c r="E11">
        <v>0.438</v>
      </c>
      <c r="F11">
        <v>362</v>
      </c>
      <c r="G11">
        <v>381</v>
      </c>
      <c r="H11">
        <v>-19</v>
      </c>
      <c r="I11">
        <v>41</v>
      </c>
      <c r="J11">
        <v>41703</v>
      </c>
      <c r="K11">
        <v>41733</v>
      </c>
      <c r="L11">
        <v>41674</v>
      </c>
      <c r="M11">
        <v>0.33300000000000002</v>
      </c>
      <c r="N11">
        <v>41796</v>
      </c>
      <c r="O11">
        <v>0.5</v>
      </c>
      <c r="P11">
        <v>41642</v>
      </c>
      <c r="Q11" t="s">
        <v>576</v>
      </c>
      <c r="R11">
        <v>41673</v>
      </c>
    </row>
    <row r="12" spans="1:39" x14ac:dyDescent="0.25">
      <c r="A12" t="s">
        <v>589</v>
      </c>
      <c r="B12">
        <v>4</v>
      </c>
      <c r="C12">
        <v>12</v>
      </c>
      <c r="D12">
        <v>0</v>
      </c>
      <c r="E12">
        <v>0.25</v>
      </c>
      <c r="F12">
        <v>247</v>
      </c>
      <c r="G12">
        <v>449</v>
      </c>
      <c r="H12">
        <v>-202</v>
      </c>
      <c r="I12">
        <v>25</v>
      </c>
      <c r="J12">
        <v>41646</v>
      </c>
      <c r="K12">
        <v>41703</v>
      </c>
      <c r="L12">
        <v>41701</v>
      </c>
      <c r="M12">
        <v>0.5</v>
      </c>
      <c r="N12">
        <v>41737</v>
      </c>
      <c r="O12">
        <v>0.33300000000000002</v>
      </c>
      <c r="P12" t="s">
        <v>590</v>
      </c>
      <c r="Q12" t="s">
        <v>591</v>
      </c>
      <c r="R12">
        <v>41673</v>
      </c>
    </row>
    <row r="13" spans="1:39" x14ac:dyDescent="0.25">
      <c r="A13" t="s">
        <v>592</v>
      </c>
      <c r="B13">
        <v>2</v>
      </c>
      <c r="C13">
        <v>14</v>
      </c>
      <c r="D13">
        <v>0</v>
      </c>
      <c r="E13">
        <v>0.125</v>
      </c>
      <c r="F13">
        <v>276</v>
      </c>
      <c r="G13">
        <v>428</v>
      </c>
      <c r="H13">
        <v>-152</v>
      </c>
      <c r="I13">
        <v>28</v>
      </c>
      <c r="J13">
        <v>41646</v>
      </c>
      <c r="K13">
        <v>41646</v>
      </c>
      <c r="L13">
        <v>41644</v>
      </c>
      <c r="M13">
        <v>0.16700000000000001</v>
      </c>
      <c r="N13">
        <v>41680</v>
      </c>
      <c r="O13">
        <v>0.16700000000000001</v>
      </c>
      <c r="P13" t="s">
        <v>590</v>
      </c>
      <c r="Q13" t="s">
        <v>593</v>
      </c>
      <c r="R13" t="s">
        <v>587</v>
      </c>
    </row>
    <row r="14" spans="1:39" x14ac:dyDescent="0.25">
      <c r="A14" t="s">
        <v>648</v>
      </c>
      <c r="B14">
        <v>13</v>
      </c>
      <c r="C14">
        <v>3</v>
      </c>
      <c r="D14">
        <v>0</v>
      </c>
      <c r="E14">
        <v>0.81299999999999994</v>
      </c>
      <c r="F14">
        <v>606</v>
      </c>
      <c r="G14">
        <v>399</v>
      </c>
      <c r="H14">
        <v>207</v>
      </c>
      <c r="I14">
        <v>76</v>
      </c>
      <c r="J14">
        <v>41821</v>
      </c>
      <c r="K14">
        <v>41792</v>
      </c>
      <c r="L14">
        <v>41760</v>
      </c>
      <c r="M14">
        <v>0.83299999999999996</v>
      </c>
      <c r="N14">
        <v>41885</v>
      </c>
      <c r="O14">
        <v>0.75</v>
      </c>
      <c r="P14">
        <v>36617</v>
      </c>
      <c r="Q14" t="s">
        <v>576</v>
      </c>
      <c r="R14">
        <v>41730</v>
      </c>
    </row>
    <row r="15" spans="1:39" x14ac:dyDescent="0.25">
      <c r="A15" t="s">
        <v>649</v>
      </c>
      <c r="B15">
        <v>11</v>
      </c>
      <c r="C15">
        <v>5</v>
      </c>
      <c r="D15">
        <v>0</v>
      </c>
      <c r="E15">
        <v>0.68799999999999994</v>
      </c>
      <c r="F15">
        <v>430</v>
      </c>
      <c r="G15">
        <v>305</v>
      </c>
      <c r="H15">
        <v>125</v>
      </c>
      <c r="I15">
        <v>52</v>
      </c>
      <c r="J15">
        <v>41762</v>
      </c>
      <c r="K15">
        <v>41792</v>
      </c>
      <c r="L15">
        <v>41674</v>
      </c>
      <c r="M15">
        <v>0.33300000000000002</v>
      </c>
      <c r="N15">
        <v>41825</v>
      </c>
      <c r="O15">
        <v>0.58299999999999996</v>
      </c>
      <c r="P15">
        <v>36617</v>
      </c>
      <c r="Q15" t="s">
        <v>579</v>
      </c>
      <c r="R15">
        <v>41673</v>
      </c>
    </row>
    <row r="16" spans="1:39" x14ac:dyDescent="0.25">
      <c r="A16" t="s">
        <v>650</v>
      </c>
      <c r="B16">
        <v>9</v>
      </c>
      <c r="C16">
        <v>7</v>
      </c>
      <c r="D16">
        <v>0</v>
      </c>
      <c r="E16">
        <v>0.56299999999999994</v>
      </c>
      <c r="F16">
        <v>396</v>
      </c>
      <c r="G16">
        <v>348</v>
      </c>
      <c r="H16">
        <v>48</v>
      </c>
      <c r="I16">
        <v>42</v>
      </c>
      <c r="J16">
        <v>41762</v>
      </c>
      <c r="K16">
        <v>41733</v>
      </c>
      <c r="L16">
        <v>41731</v>
      </c>
      <c r="M16">
        <v>0.66700000000000004</v>
      </c>
      <c r="N16">
        <v>41796</v>
      </c>
      <c r="O16">
        <v>0.5</v>
      </c>
      <c r="P16">
        <v>41699</v>
      </c>
      <c r="Q16" t="s">
        <v>594</v>
      </c>
      <c r="R16">
        <v>41730</v>
      </c>
    </row>
    <row r="17" spans="1:18" x14ac:dyDescent="0.25">
      <c r="A17" t="s">
        <v>595</v>
      </c>
      <c r="B17">
        <v>4</v>
      </c>
      <c r="C17">
        <v>12</v>
      </c>
      <c r="D17">
        <v>0</v>
      </c>
      <c r="E17">
        <v>0.25</v>
      </c>
      <c r="F17">
        <v>322</v>
      </c>
      <c r="G17">
        <v>453</v>
      </c>
      <c r="H17">
        <v>-131</v>
      </c>
      <c r="I17">
        <v>37</v>
      </c>
      <c r="J17">
        <v>41703</v>
      </c>
      <c r="K17">
        <v>41646</v>
      </c>
      <c r="L17">
        <v>41644</v>
      </c>
      <c r="M17">
        <v>0.16700000000000001</v>
      </c>
      <c r="N17">
        <v>41737</v>
      </c>
      <c r="O17">
        <v>0.33300000000000002</v>
      </c>
      <c r="P17" t="s">
        <v>590</v>
      </c>
      <c r="Q17" t="s">
        <v>596</v>
      </c>
      <c r="R17" t="s">
        <v>587</v>
      </c>
    </row>
    <row r="18" spans="1:18" x14ac:dyDescent="0.25">
      <c r="A18" t="s">
        <v>651</v>
      </c>
      <c r="B18">
        <v>10</v>
      </c>
      <c r="C18">
        <v>6</v>
      </c>
      <c r="D18">
        <v>0</v>
      </c>
      <c r="E18">
        <v>0.625</v>
      </c>
      <c r="F18">
        <v>442</v>
      </c>
      <c r="G18">
        <v>382</v>
      </c>
      <c r="H18">
        <v>60</v>
      </c>
      <c r="I18">
        <v>53</v>
      </c>
      <c r="J18">
        <v>41733</v>
      </c>
      <c r="K18">
        <v>41792</v>
      </c>
      <c r="L18">
        <v>41731</v>
      </c>
      <c r="M18">
        <v>0.66700000000000004</v>
      </c>
      <c r="N18">
        <v>41885</v>
      </c>
      <c r="O18">
        <v>0.75</v>
      </c>
      <c r="P18">
        <v>41642</v>
      </c>
      <c r="Q18" t="s">
        <v>576</v>
      </c>
      <c r="R18">
        <v>41730</v>
      </c>
    </row>
    <row r="19" spans="1:18" x14ac:dyDescent="0.25">
      <c r="A19" t="s">
        <v>597</v>
      </c>
      <c r="B19">
        <v>8</v>
      </c>
      <c r="C19">
        <v>8</v>
      </c>
      <c r="D19">
        <v>0</v>
      </c>
      <c r="E19">
        <v>0.5</v>
      </c>
      <c r="F19">
        <v>439</v>
      </c>
      <c r="G19">
        <v>432</v>
      </c>
      <c r="H19">
        <v>7</v>
      </c>
      <c r="I19">
        <v>51</v>
      </c>
      <c r="J19">
        <v>41762</v>
      </c>
      <c r="K19">
        <v>41703</v>
      </c>
      <c r="L19">
        <v>41760</v>
      </c>
      <c r="M19">
        <v>0.83299999999999996</v>
      </c>
      <c r="N19">
        <v>41825</v>
      </c>
      <c r="O19">
        <v>0.58299999999999996</v>
      </c>
      <c r="P19">
        <v>41642</v>
      </c>
      <c r="Q19" t="s">
        <v>581</v>
      </c>
      <c r="R19">
        <v>41673</v>
      </c>
    </row>
    <row r="20" spans="1:18" x14ac:dyDescent="0.25">
      <c r="A20" t="s">
        <v>598</v>
      </c>
      <c r="B20">
        <v>7</v>
      </c>
      <c r="C20">
        <v>9</v>
      </c>
      <c r="D20">
        <v>0</v>
      </c>
      <c r="E20">
        <v>0.438</v>
      </c>
      <c r="F20">
        <v>294</v>
      </c>
      <c r="G20">
        <v>383</v>
      </c>
      <c r="H20">
        <v>-89</v>
      </c>
      <c r="I20">
        <v>32</v>
      </c>
      <c r="J20">
        <v>41733</v>
      </c>
      <c r="K20">
        <v>41703</v>
      </c>
      <c r="L20">
        <v>41701</v>
      </c>
      <c r="M20">
        <v>0.5</v>
      </c>
      <c r="N20">
        <v>41796</v>
      </c>
      <c r="O20">
        <v>0.5</v>
      </c>
      <c r="P20">
        <v>41642</v>
      </c>
      <c r="Q20" t="s">
        <v>576</v>
      </c>
      <c r="R20">
        <v>41700</v>
      </c>
    </row>
    <row r="21" spans="1:18" x14ac:dyDescent="0.25">
      <c r="A21" t="s">
        <v>599</v>
      </c>
      <c r="B21">
        <v>3</v>
      </c>
      <c r="C21">
        <v>13</v>
      </c>
      <c r="D21">
        <v>0</v>
      </c>
      <c r="E21">
        <v>0.188</v>
      </c>
      <c r="F21">
        <v>334</v>
      </c>
      <c r="G21">
        <v>478</v>
      </c>
      <c r="H21">
        <v>-144</v>
      </c>
      <c r="I21">
        <v>39</v>
      </c>
      <c r="J21">
        <v>41676</v>
      </c>
      <c r="K21">
        <v>41646</v>
      </c>
      <c r="L21" t="s">
        <v>600</v>
      </c>
      <c r="M21">
        <v>0</v>
      </c>
      <c r="N21">
        <v>41650</v>
      </c>
      <c r="O21">
        <v>8.3000000000000004E-2</v>
      </c>
      <c r="P21">
        <v>41672</v>
      </c>
      <c r="Q21" t="s">
        <v>601</v>
      </c>
      <c r="R21" t="s">
        <v>587</v>
      </c>
    </row>
    <row r="22" spans="1:18" x14ac:dyDescent="0.25">
      <c r="A22" t="s">
        <v>652</v>
      </c>
      <c r="B22">
        <v>8</v>
      </c>
      <c r="C22">
        <v>7</v>
      </c>
      <c r="D22">
        <v>1</v>
      </c>
      <c r="E22">
        <v>0.53100000000000003</v>
      </c>
      <c r="F22">
        <v>417</v>
      </c>
      <c r="G22">
        <v>428</v>
      </c>
      <c r="H22">
        <v>-11</v>
      </c>
      <c r="I22">
        <v>46</v>
      </c>
      <c r="J22">
        <v>36984</v>
      </c>
      <c r="K22">
        <v>41733</v>
      </c>
      <c r="L22">
        <v>36952</v>
      </c>
      <c r="M22">
        <v>0.58299999999999996</v>
      </c>
      <c r="N22">
        <v>37047</v>
      </c>
      <c r="O22">
        <v>0.54200000000000004</v>
      </c>
      <c r="P22">
        <v>41672</v>
      </c>
      <c r="Q22" t="s">
        <v>602</v>
      </c>
      <c r="R22">
        <v>41700</v>
      </c>
    </row>
    <row r="23" spans="1:18" x14ac:dyDescent="0.25">
      <c r="A23" t="s">
        <v>603</v>
      </c>
      <c r="B23">
        <v>8</v>
      </c>
      <c r="C23">
        <v>8</v>
      </c>
      <c r="D23">
        <v>0</v>
      </c>
      <c r="E23">
        <v>0.5</v>
      </c>
      <c r="F23">
        <v>445</v>
      </c>
      <c r="G23">
        <v>478</v>
      </c>
      <c r="H23">
        <v>-33</v>
      </c>
      <c r="I23">
        <v>52</v>
      </c>
      <c r="J23">
        <v>41762</v>
      </c>
      <c r="K23">
        <v>41703</v>
      </c>
      <c r="L23">
        <v>41674</v>
      </c>
      <c r="M23">
        <v>0.33300000000000002</v>
      </c>
      <c r="N23">
        <v>41737</v>
      </c>
      <c r="O23">
        <v>0.33300000000000002</v>
      </c>
      <c r="P23">
        <v>36617</v>
      </c>
      <c r="Q23" t="s">
        <v>579</v>
      </c>
      <c r="R23">
        <v>41673</v>
      </c>
    </row>
    <row r="24" spans="1:18" x14ac:dyDescent="0.25">
      <c r="A24" t="s">
        <v>604</v>
      </c>
      <c r="B24">
        <v>7</v>
      </c>
      <c r="C24">
        <v>9</v>
      </c>
      <c r="D24">
        <v>0</v>
      </c>
      <c r="E24">
        <v>0.438</v>
      </c>
      <c r="F24">
        <v>395</v>
      </c>
      <c r="G24">
        <v>376</v>
      </c>
      <c r="H24">
        <v>19</v>
      </c>
      <c r="I24">
        <v>48</v>
      </c>
      <c r="J24">
        <v>41733</v>
      </c>
      <c r="K24">
        <v>41703</v>
      </c>
      <c r="L24">
        <v>41731</v>
      </c>
      <c r="M24">
        <v>0.66700000000000004</v>
      </c>
      <c r="N24">
        <v>41796</v>
      </c>
      <c r="O24">
        <v>0.5</v>
      </c>
      <c r="P24">
        <v>41642</v>
      </c>
      <c r="Q24" t="s">
        <v>605</v>
      </c>
      <c r="R24">
        <v>41643</v>
      </c>
    </row>
    <row r="25" spans="1:18" x14ac:dyDescent="0.25">
      <c r="A25" t="s">
        <v>606</v>
      </c>
      <c r="B25">
        <v>5</v>
      </c>
      <c r="C25">
        <v>10</v>
      </c>
      <c r="D25">
        <v>1</v>
      </c>
      <c r="E25">
        <v>0.34399999999999997</v>
      </c>
      <c r="F25">
        <v>391</v>
      </c>
      <c r="G25">
        <v>480</v>
      </c>
      <c r="H25">
        <v>-89</v>
      </c>
      <c r="I25">
        <v>45</v>
      </c>
      <c r="J25">
        <v>41762</v>
      </c>
      <c r="K25" t="s">
        <v>607</v>
      </c>
      <c r="L25">
        <v>36925</v>
      </c>
      <c r="M25">
        <v>0.41699999999999998</v>
      </c>
      <c r="N25">
        <v>36988</v>
      </c>
      <c r="O25">
        <v>0.375</v>
      </c>
      <c r="P25">
        <v>41642</v>
      </c>
      <c r="Q25" t="s">
        <v>602</v>
      </c>
      <c r="R25">
        <v>41700</v>
      </c>
    </row>
    <row r="26" spans="1:18" x14ac:dyDescent="0.25">
      <c r="A26" t="s">
        <v>653</v>
      </c>
      <c r="B26">
        <v>12</v>
      </c>
      <c r="C26">
        <v>4</v>
      </c>
      <c r="D26">
        <v>0</v>
      </c>
      <c r="E26">
        <v>0.75</v>
      </c>
      <c r="F26">
        <v>366</v>
      </c>
      <c r="G26">
        <v>241</v>
      </c>
      <c r="H26">
        <v>125</v>
      </c>
      <c r="I26">
        <v>42</v>
      </c>
      <c r="J26">
        <v>41821</v>
      </c>
      <c r="K26">
        <v>41762</v>
      </c>
      <c r="L26">
        <v>41760</v>
      </c>
      <c r="M26">
        <v>0.83299999999999996</v>
      </c>
      <c r="N26">
        <v>41885</v>
      </c>
      <c r="O26">
        <v>0.75</v>
      </c>
      <c r="P26">
        <v>41699</v>
      </c>
      <c r="Q26" t="s">
        <v>583</v>
      </c>
      <c r="R26">
        <v>41730</v>
      </c>
    </row>
    <row r="27" spans="1:18" x14ac:dyDescent="0.25">
      <c r="A27" t="s">
        <v>654</v>
      </c>
      <c r="B27">
        <v>11</v>
      </c>
      <c r="C27">
        <v>5</v>
      </c>
      <c r="D27">
        <v>0</v>
      </c>
      <c r="E27">
        <v>0.68799999999999994</v>
      </c>
      <c r="F27">
        <v>414</v>
      </c>
      <c r="G27">
        <v>304</v>
      </c>
      <c r="H27">
        <v>110</v>
      </c>
      <c r="I27">
        <v>49</v>
      </c>
      <c r="J27">
        <v>36739</v>
      </c>
      <c r="K27">
        <v>41703</v>
      </c>
      <c r="L27">
        <v>41760</v>
      </c>
      <c r="M27">
        <v>0.83299999999999996</v>
      </c>
      <c r="N27">
        <v>41885</v>
      </c>
      <c r="O27">
        <v>0.75</v>
      </c>
      <c r="P27">
        <v>41672</v>
      </c>
      <c r="Q27" t="s">
        <v>602</v>
      </c>
      <c r="R27">
        <v>41673</v>
      </c>
    </row>
    <row r="28" spans="1:18" x14ac:dyDescent="0.25">
      <c r="A28" t="s">
        <v>608</v>
      </c>
      <c r="B28">
        <v>4</v>
      </c>
      <c r="C28">
        <v>12</v>
      </c>
      <c r="D28">
        <v>0</v>
      </c>
      <c r="E28">
        <v>0.25</v>
      </c>
      <c r="F28">
        <v>353</v>
      </c>
      <c r="G28">
        <v>443</v>
      </c>
      <c r="H28">
        <v>-90</v>
      </c>
      <c r="I28">
        <v>40</v>
      </c>
      <c r="J28">
        <v>41703</v>
      </c>
      <c r="K28">
        <v>41646</v>
      </c>
      <c r="L28">
        <v>41644</v>
      </c>
      <c r="M28">
        <v>0.16700000000000001</v>
      </c>
      <c r="N28">
        <v>41707</v>
      </c>
      <c r="O28">
        <v>0.25</v>
      </c>
      <c r="P28">
        <v>41642</v>
      </c>
      <c r="Q28" t="s">
        <v>579</v>
      </c>
      <c r="R28">
        <v>41673</v>
      </c>
    </row>
    <row r="29" spans="1:18" x14ac:dyDescent="0.25">
      <c r="A29" t="s">
        <v>609</v>
      </c>
      <c r="B29">
        <v>4</v>
      </c>
      <c r="C29">
        <v>12</v>
      </c>
      <c r="D29">
        <v>0</v>
      </c>
      <c r="E29">
        <v>0.25</v>
      </c>
      <c r="F29">
        <v>288</v>
      </c>
      <c r="G29">
        <v>389</v>
      </c>
      <c r="H29">
        <v>-101</v>
      </c>
      <c r="I29">
        <v>31</v>
      </c>
      <c r="J29">
        <v>41703</v>
      </c>
      <c r="K29">
        <v>41646</v>
      </c>
      <c r="L29">
        <v>41644</v>
      </c>
      <c r="M29">
        <v>0.16700000000000001</v>
      </c>
      <c r="N29">
        <v>41680</v>
      </c>
      <c r="O29">
        <v>0.16700000000000001</v>
      </c>
      <c r="P29">
        <v>41672</v>
      </c>
      <c r="Q29" t="s">
        <v>591</v>
      </c>
      <c r="R29">
        <v>41643</v>
      </c>
    </row>
    <row r="30" spans="1:18" x14ac:dyDescent="0.25">
      <c r="A30" t="s">
        <v>655</v>
      </c>
      <c r="B30">
        <v>13</v>
      </c>
      <c r="C30">
        <v>3</v>
      </c>
      <c r="D30">
        <v>0</v>
      </c>
      <c r="E30">
        <v>0.81299999999999994</v>
      </c>
      <c r="F30">
        <v>417</v>
      </c>
      <c r="G30">
        <v>231</v>
      </c>
      <c r="H30">
        <v>186</v>
      </c>
      <c r="I30">
        <v>45</v>
      </c>
      <c r="J30">
        <v>41821</v>
      </c>
      <c r="K30">
        <v>41792</v>
      </c>
      <c r="L30">
        <v>41731</v>
      </c>
      <c r="M30">
        <v>0.66700000000000004</v>
      </c>
      <c r="N30">
        <v>41914</v>
      </c>
      <c r="O30">
        <v>0.83299999999999996</v>
      </c>
      <c r="P30">
        <v>41699</v>
      </c>
      <c r="Q30" t="s">
        <v>602</v>
      </c>
      <c r="R30">
        <v>41700</v>
      </c>
    </row>
    <row r="31" spans="1:18" x14ac:dyDescent="0.25">
      <c r="A31" t="s">
        <v>656</v>
      </c>
      <c r="B31">
        <v>12</v>
      </c>
      <c r="C31">
        <v>4</v>
      </c>
      <c r="D31">
        <v>0</v>
      </c>
      <c r="E31">
        <v>0.75</v>
      </c>
      <c r="F31">
        <v>406</v>
      </c>
      <c r="G31">
        <v>272</v>
      </c>
      <c r="H31">
        <v>134</v>
      </c>
      <c r="I31">
        <v>44</v>
      </c>
      <c r="J31">
        <v>41792</v>
      </c>
      <c r="K31">
        <v>41792</v>
      </c>
      <c r="L31">
        <v>41760</v>
      </c>
      <c r="M31">
        <v>0.83299999999999996</v>
      </c>
      <c r="N31">
        <v>41885</v>
      </c>
      <c r="O31">
        <v>0.75</v>
      </c>
      <c r="P31">
        <v>41699</v>
      </c>
      <c r="Q31" t="s">
        <v>610</v>
      </c>
      <c r="R31">
        <v>36647</v>
      </c>
    </row>
    <row r="32" spans="1:18" x14ac:dyDescent="0.25">
      <c r="A32" t="s">
        <v>611</v>
      </c>
      <c r="B32">
        <v>10</v>
      </c>
      <c r="C32">
        <v>6</v>
      </c>
      <c r="D32">
        <v>0</v>
      </c>
      <c r="E32">
        <v>0.625</v>
      </c>
      <c r="F32">
        <v>379</v>
      </c>
      <c r="G32">
        <v>324</v>
      </c>
      <c r="H32">
        <v>55</v>
      </c>
      <c r="I32">
        <v>41</v>
      </c>
      <c r="J32">
        <v>41792</v>
      </c>
      <c r="K32">
        <v>41733</v>
      </c>
      <c r="L32">
        <v>41674</v>
      </c>
      <c r="M32">
        <v>0.33300000000000002</v>
      </c>
      <c r="N32">
        <v>41796</v>
      </c>
      <c r="O32">
        <v>0.5</v>
      </c>
      <c r="P32">
        <v>36617</v>
      </c>
      <c r="Q32" t="s">
        <v>581</v>
      </c>
      <c r="R32">
        <v>41700</v>
      </c>
    </row>
    <row r="33" spans="1:18" x14ac:dyDescent="0.25">
      <c r="A33" t="s">
        <v>612</v>
      </c>
      <c r="B33">
        <v>7</v>
      </c>
      <c r="C33">
        <v>9</v>
      </c>
      <c r="D33">
        <v>0</v>
      </c>
      <c r="E33">
        <v>0.438</v>
      </c>
      <c r="F33">
        <v>348</v>
      </c>
      <c r="G33">
        <v>364</v>
      </c>
      <c r="H33">
        <v>-16</v>
      </c>
      <c r="I33">
        <v>38</v>
      </c>
      <c r="J33">
        <v>41762</v>
      </c>
      <c r="K33">
        <v>41676</v>
      </c>
      <c r="L33">
        <v>41644</v>
      </c>
      <c r="M33">
        <v>0.16700000000000001</v>
      </c>
      <c r="N33">
        <v>41737</v>
      </c>
      <c r="O33">
        <v>0.33300000000000002</v>
      </c>
      <c r="P33">
        <v>41699</v>
      </c>
      <c r="Q33" t="s">
        <v>581</v>
      </c>
      <c r="R33">
        <v>41673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34"/>
  <sheetViews>
    <sheetView showGridLines="0" tabSelected="1" zoomScale="90" zoomScaleNormal="90" workbookViewId="0">
      <selection activeCell="D23" sqref="D23"/>
    </sheetView>
  </sheetViews>
  <sheetFormatPr defaultRowHeight="15" x14ac:dyDescent="0.25"/>
  <cols>
    <col min="1" max="1" width="9.85546875" style="4" customWidth="1"/>
    <col min="2" max="2" width="21.5703125" style="4" customWidth="1"/>
    <col min="3" max="3" width="23.7109375" style="4" customWidth="1"/>
    <col min="4" max="4" width="11.7109375" style="4" customWidth="1"/>
    <col min="5" max="16384" width="9.140625" style="4"/>
  </cols>
  <sheetData>
    <row r="1" spans="1:6" x14ac:dyDescent="0.25">
      <c r="A1" s="23"/>
      <c r="B1" s="24"/>
      <c r="C1" s="24"/>
      <c r="D1" s="25"/>
    </row>
    <row r="2" spans="1:6" x14ac:dyDescent="0.25">
      <c r="A2" s="26"/>
      <c r="B2" s="27"/>
      <c r="C2" s="27"/>
      <c r="D2" s="28" t="s">
        <v>639</v>
      </c>
      <c r="F2" s="4">
        <v>3</v>
      </c>
    </row>
    <row r="3" spans="1:6" x14ac:dyDescent="0.25">
      <c r="A3" s="26"/>
      <c r="B3" s="27"/>
      <c r="C3" s="27"/>
      <c r="D3" s="29"/>
    </row>
    <row r="4" spans="1:6" x14ac:dyDescent="0.25">
      <c r="A4" s="26"/>
      <c r="B4" s="27"/>
      <c r="C4" s="27"/>
      <c r="D4" s="29"/>
    </row>
    <row r="5" spans="1:6" x14ac:dyDescent="0.25">
      <c r="A5" s="26"/>
      <c r="B5" s="27"/>
      <c r="C5" s="27"/>
      <c r="D5" s="29"/>
    </row>
    <row r="6" spans="1:6" x14ac:dyDescent="0.25">
      <c r="A6" s="26"/>
      <c r="B6" s="27"/>
      <c r="C6" s="27"/>
      <c r="D6" s="29"/>
    </row>
    <row r="7" spans="1:6" x14ac:dyDescent="0.25">
      <c r="A7" s="43" t="s">
        <v>644</v>
      </c>
      <c r="B7" s="27">
        <f>VLOOKUP($C$15,Maps!$A$1:$B$17,2,FALSE)</f>
        <v>13</v>
      </c>
      <c r="C7" s="27"/>
      <c r="D7" s="29"/>
    </row>
    <row r="8" spans="1:6" x14ac:dyDescent="0.25">
      <c r="A8" s="26"/>
      <c r="B8" s="27" t="s">
        <v>639</v>
      </c>
      <c r="C8" s="27"/>
      <c r="D8" s="29"/>
    </row>
    <row r="9" spans="1:6" x14ac:dyDescent="0.25">
      <c r="A9" s="26"/>
      <c r="B9" s="27"/>
      <c r="C9" s="27"/>
      <c r="D9" s="29"/>
    </row>
    <row r="10" spans="1:6" x14ac:dyDescent="0.25">
      <c r="A10" s="26"/>
      <c r="B10" s="27"/>
      <c r="C10" s="27"/>
      <c r="D10" s="29"/>
    </row>
    <row r="11" spans="1:6" x14ac:dyDescent="0.25">
      <c r="A11" s="26"/>
      <c r="B11" s="27"/>
      <c r="C11" s="27"/>
      <c r="D11" s="29"/>
    </row>
    <row r="12" spans="1:6" x14ac:dyDescent="0.25">
      <c r="A12" s="26"/>
      <c r="B12" s="27"/>
      <c r="C12" s="27"/>
      <c r="D12" s="29"/>
    </row>
    <row r="13" spans="1:6" x14ac:dyDescent="0.25">
      <c r="A13" s="26"/>
      <c r="B13" s="27"/>
      <c r="C13" s="27"/>
      <c r="D13" s="29"/>
    </row>
    <row r="14" spans="1:6" x14ac:dyDescent="0.25">
      <c r="A14" s="26"/>
      <c r="B14" s="27"/>
      <c r="C14" s="27"/>
      <c r="D14" s="29"/>
    </row>
    <row r="15" spans="1:6" x14ac:dyDescent="0.25">
      <c r="A15" s="26"/>
      <c r="B15" s="27"/>
      <c r="C15" s="27" t="str">
        <f>VLOOKUP('Super Bowl Scores'!$M$3,'Super Bowl Scores'!$A$2:$J$48,9,FALSE)</f>
        <v>Pasadena</v>
      </c>
      <c r="D15" s="29"/>
    </row>
    <row r="16" spans="1:6" x14ac:dyDescent="0.25">
      <c r="A16" s="26"/>
      <c r="B16" s="27"/>
      <c r="C16" s="27"/>
      <c r="D16" s="29"/>
    </row>
    <row r="17" spans="1:19" x14ac:dyDescent="0.25">
      <c r="A17" s="26"/>
      <c r="B17" s="27"/>
      <c r="C17" s="27"/>
      <c r="D17" s="29"/>
    </row>
    <row r="18" spans="1:19" x14ac:dyDescent="0.25">
      <c r="A18" s="26"/>
      <c r="B18" s="27"/>
      <c r="C18" s="27"/>
      <c r="D18" s="29"/>
    </row>
    <row r="19" spans="1:19" x14ac:dyDescent="0.25">
      <c r="A19" s="26"/>
      <c r="B19" s="27"/>
      <c r="C19" s="27"/>
      <c r="D19" s="29"/>
    </row>
    <row r="20" spans="1:19" x14ac:dyDescent="0.25">
      <c r="A20" s="26"/>
      <c r="B20" s="27"/>
      <c r="C20" s="27"/>
      <c r="D20" s="29"/>
    </row>
    <row r="21" spans="1:19" x14ac:dyDescent="0.25">
      <c r="A21" s="26"/>
      <c r="B21" s="27"/>
      <c r="C21" s="27"/>
      <c r="D21" s="29"/>
    </row>
    <row r="22" spans="1:19" x14ac:dyDescent="0.25">
      <c r="A22" s="26"/>
      <c r="B22" s="27"/>
      <c r="C22" s="27"/>
      <c r="D22" s="29"/>
    </row>
    <row r="23" spans="1:19" x14ac:dyDescent="0.25">
      <c r="A23" s="26"/>
      <c r="B23" s="27"/>
      <c r="C23" s="27"/>
      <c r="D23" s="29"/>
    </row>
    <row r="24" spans="1:19" x14ac:dyDescent="0.25">
      <c r="A24" s="26"/>
      <c r="B24" s="27"/>
      <c r="C24" s="27"/>
      <c r="D24" s="29"/>
    </row>
    <row r="25" spans="1:19" ht="15.75" thickBot="1" x14ac:dyDescent="0.3">
      <c r="A25" s="30"/>
      <c r="B25" s="31"/>
      <c r="C25" s="31"/>
      <c r="D25" s="32"/>
    </row>
    <row r="26" spans="1:19" x14ac:dyDescent="0.25">
      <c r="B26" s="4" t="s">
        <v>639</v>
      </c>
    </row>
    <row r="28" spans="1:19" ht="15.75" thickBot="1" x14ac:dyDescent="0.3">
      <c r="B28" s="4" t="s">
        <v>639</v>
      </c>
    </row>
    <row r="29" spans="1:19" ht="15.75" thickBot="1" x14ac:dyDescent="0.3">
      <c r="A29" s="51" t="s">
        <v>639</v>
      </c>
      <c r="B29" s="49" t="s">
        <v>648</v>
      </c>
    </row>
    <row r="30" spans="1:19" ht="15.75" thickBot="1" x14ac:dyDescent="0.3">
      <c r="A30" s="47" t="s">
        <v>639</v>
      </c>
      <c r="B30" s="50" t="s">
        <v>655</v>
      </c>
    </row>
    <row r="31" spans="1:19" x14ac:dyDescent="0.25">
      <c r="B31" s="47" t="s">
        <v>657</v>
      </c>
    </row>
    <row r="32" spans="1:19" x14ac:dyDescent="0.25"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2:2" x14ac:dyDescent="0.25">
      <c r="B33" s="4" t="s">
        <v>639</v>
      </c>
    </row>
    <row r="34" spans="2:2" x14ac:dyDescent="0.25">
      <c r="B34" s="4" t="s">
        <v>639</v>
      </c>
    </row>
  </sheetData>
  <sheetProtection selectLockedCells="1" selectUnlockedCells="1"/>
  <dataValidations count="1">
    <dataValidation type="list" allowBlank="1" showInputMessage="1" showErrorMessage="1" sqref="B29:B30">
      <formula1>Teams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63" r:id="rId3" name="Drop Down 115">
              <controlPr defaultSize="0" autoLine="0" autoPict="0">
                <anchor moveWithCells="1">
                  <from>
                    <xdr:col>8</xdr:col>
                    <xdr:colOff>200025</xdr:colOff>
                    <xdr:row>14</xdr:row>
                    <xdr:rowOff>47625</xdr:rowOff>
                  </from>
                  <to>
                    <xdr:col>10</xdr:col>
                    <xdr:colOff>342900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08" r:id="rId4" name="List Box 360">
              <controlPr defaultSize="0" autoLine="0" autoPict="0">
                <anchor moveWithCells="1">
                  <from>
                    <xdr:col>0</xdr:col>
                    <xdr:colOff>95250</xdr:colOff>
                    <xdr:row>7</xdr:row>
                    <xdr:rowOff>38100</xdr:rowOff>
                  </from>
                  <to>
                    <xdr:col>1</xdr:col>
                    <xdr:colOff>28575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15" r:id="rId5" name="List Box 367">
              <controlPr defaultSize="0" autoLine="0" autoPict="0">
                <anchor moveWithCells="1">
                  <from>
                    <xdr:col>10</xdr:col>
                    <xdr:colOff>533400</xdr:colOff>
                    <xdr:row>1</xdr:row>
                    <xdr:rowOff>114300</xdr:rowOff>
                  </from>
                  <to>
                    <xdr:col>14</xdr:col>
                    <xdr:colOff>200025</xdr:colOff>
                    <xdr:row>24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17"/>
  <sheetViews>
    <sheetView zoomScale="98" zoomScaleNormal="98" workbookViewId="0">
      <selection activeCell="E2" sqref="E2"/>
    </sheetView>
  </sheetViews>
  <sheetFormatPr defaultRowHeight="15" x14ac:dyDescent="0.25"/>
  <cols>
    <col min="1" max="1" width="19.42578125" style="2" customWidth="1"/>
    <col min="2" max="2" width="21" style="2" customWidth="1"/>
    <col min="3" max="3" width="40.140625" customWidth="1"/>
    <col min="4" max="4" width="16.7109375" style="2" customWidth="1"/>
    <col min="5" max="5" width="25.7109375" customWidth="1"/>
    <col min="13" max="13" width="17.28515625" customWidth="1"/>
    <col min="14" max="14" width="17.7109375" customWidth="1"/>
    <col min="15" max="15" width="15.28515625" customWidth="1"/>
  </cols>
  <sheetData>
    <row r="1" spans="1:4" ht="163.5" customHeight="1" x14ac:dyDescent="0.25">
      <c r="A1" s="2" t="s">
        <v>25</v>
      </c>
      <c r="B1" s="2">
        <v>1</v>
      </c>
      <c r="D1" s="2" t="s">
        <v>26</v>
      </c>
    </row>
    <row r="2" spans="1:4" ht="163.5" customHeight="1" x14ac:dyDescent="0.25">
      <c r="A2" s="2" t="s">
        <v>79</v>
      </c>
      <c r="B2" s="2">
        <v>2</v>
      </c>
      <c r="D2" s="2" t="s">
        <v>80</v>
      </c>
    </row>
    <row r="3" spans="1:4" ht="163.5" customHeight="1" x14ac:dyDescent="0.25">
      <c r="A3" s="2" t="s">
        <v>51</v>
      </c>
      <c r="B3" s="2">
        <v>3</v>
      </c>
      <c r="D3" s="2" t="s">
        <v>52</v>
      </c>
    </row>
    <row r="4" spans="1:4" ht="163.5" customHeight="1" x14ac:dyDescent="0.25">
      <c r="A4" s="2" t="s">
        <v>41</v>
      </c>
      <c r="B4" s="2">
        <v>4</v>
      </c>
      <c r="D4" s="2" t="s">
        <v>42</v>
      </c>
    </row>
    <row r="5" spans="1:4" ht="163.5" customHeight="1" x14ac:dyDescent="0.25">
      <c r="A5" s="2" t="s">
        <v>62</v>
      </c>
      <c r="B5" s="2">
        <v>5</v>
      </c>
      <c r="D5" s="2" t="s">
        <v>26</v>
      </c>
    </row>
    <row r="6" spans="1:4" ht="163.5" customHeight="1" x14ac:dyDescent="0.25">
      <c r="A6" s="2" t="s">
        <v>18</v>
      </c>
      <c r="B6" s="2">
        <v>6</v>
      </c>
      <c r="D6" s="2" t="s">
        <v>19</v>
      </c>
    </row>
    <row r="7" spans="1:4" ht="163.5" customHeight="1" x14ac:dyDescent="0.25">
      <c r="A7" s="2" t="s">
        <v>57</v>
      </c>
      <c r="B7" s="2">
        <v>7</v>
      </c>
      <c r="D7" s="2" t="s">
        <v>33</v>
      </c>
    </row>
    <row r="8" spans="1:4" ht="163.5" customHeight="1" x14ac:dyDescent="0.25">
      <c r="A8" s="2" t="s">
        <v>162</v>
      </c>
      <c r="B8" s="2">
        <v>8</v>
      </c>
      <c r="D8" s="2" t="s">
        <v>69</v>
      </c>
    </row>
    <row r="9" spans="1:4" ht="163.5" customHeight="1" x14ac:dyDescent="0.25">
      <c r="A9" s="2" t="s">
        <v>32</v>
      </c>
      <c r="B9" s="2">
        <v>9</v>
      </c>
      <c r="D9" s="2" t="s">
        <v>33</v>
      </c>
    </row>
    <row r="10" spans="1:4" ht="163.5" customHeight="1" x14ac:dyDescent="0.25">
      <c r="A10" s="2" t="s">
        <v>110</v>
      </c>
      <c r="B10" s="2">
        <v>10</v>
      </c>
      <c r="D10" s="2" t="s">
        <v>111</v>
      </c>
    </row>
    <row r="11" spans="1:4" ht="163.5" customHeight="1" x14ac:dyDescent="0.25">
      <c r="A11" s="2" t="s">
        <v>11</v>
      </c>
      <c r="B11" s="2">
        <v>11</v>
      </c>
      <c r="D11" s="2" t="s">
        <v>12</v>
      </c>
    </row>
    <row r="12" spans="1:4" ht="163.5" customHeight="1" x14ac:dyDescent="0.25">
      <c r="A12" s="2" t="s">
        <v>130</v>
      </c>
      <c r="B12" s="2">
        <v>12</v>
      </c>
      <c r="D12" s="2" t="s">
        <v>69</v>
      </c>
    </row>
    <row r="13" spans="1:4" ht="163.5" customHeight="1" x14ac:dyDescent="0.25">
      <c r="A13" s="2" t="s">
        <v>105</v>
      </c>
      <c r="B13" s="2">
        <v>13</v>
      </c>
      <c r="D13" s="2" t="s">
        <v>69</v>
      </c>
    </row>
    <row r="14" spans="1:4" ht="163.5" customHeight="1" x14ac:dyDescent="0.25">
      <c r="A14" s="2" t="s">
        <v>138</v>
      </c>
      <c r="B14" s="2">
        <v>14</v>
      </c>
      <c r="D14" s="2" t="s">
        <v>52</v>
      </c>
    </row>
    <row r="15" spans="1:4" ht="163.5" customHeight="1" x14ac:dyDescent="0.25">
      <c r="A15" s="2" t="s">
        <v>68</v>
      </c>
      <c r="B15" s="2">
        <v>15</v>
      </c>
      <c r="D15" s="2" t="s">
        <v>69</v>
      </c>
    </row>
    <row r="16" spans="1:4" ht="163.5" customHeight="1" x14ac:dyDescent="0.25">
      <c r="A16" s="2" t="s">
        <v>38</v>
      </c>
      <c r="B16" s="2">
        <v>16</v>
      </c>
      <c r="D16" s="2" t="s">
        <v>33</v>
      </c>
    </row>
    <row r="17" spans="1:4" ht="163.5" customHeight="1" x14ac:dyDescent="0.25">
      <c r="A17" s="2" t="s">
        <v>94</v>
      </c>
      <c r="B17" s="2">
        <v>17</v>
      </c>
      <c r="D17" s="2" t="s">
        <v>42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35"/>
  <sheetViews>
    <sheetView workbookViewId="0"/>
  </sheetViews>
  <sheetFormatPr defaultRowHeight="15" x14ac:dyDescent="0.25"/>
  <cols>
    <col min="1" max="1" width="28.42578125" customWidth="1"/>
    <col min="2" max="2" width="24.28515625" customWidth="1"/>
  </cols>
  <sheetData>
    <row r="1" spans="1:3" x14ac:dyDescent="0.25">
      <c r="A1" t="s">
        <v>613</v>
      </c>
    </row>
    <row r="3" spans="1:3" x14ac:dyDescent="0.25">
      <c r="A3" t="s">
        <v>435</v>
      </c>
      <c r="B3" t="s">
        <v>614</v>
      </c>
      <c r="C3" t="s">
        <v>615</v>
      </c>
    </row>
    <row r="4" spans="1:3" x14ac:dyDescent="0.25">
      <c r="A4" t="s">
        <v>107</v>
      </c>
      <c r="B4" t="s">
        <v>616</v>
      </c>
      <c r="C4">
        <v>91665</v>
      </c>
    </row>
    <row r="5" spans="1:3" x14ac:dyDescent="0.25">
      <c r="A5" t="s">
        <v>14</v>
      </c>
      <c r="B5" t="s">
        <v>617</v>
      </c>
      <c r="C5">
        <v>82566</v>
      </c>
    </row>
    <row r="6" spans="1:3" x14ac:dyDescent="0.25">
      <c r="A6" t="s">
        <v>172</v>
      </c>
      <c r="B6" t="s">
        <v>617</v>
      </c>
      <c r="C6">
        <v>82566</v>
      </c>
    </row>
    <row r="7" spans="1:3" x14ac:dyDescent="0.25">
      <c r="A7" t="s">
        <v>91</v>
      </c>
      <c r="B7" t="s">
        <v>618</v>
      </c>
      <c r="C7">
        <v>80000</v>
      </c>
    </row>
    <row r="8" spans="1:3" x14ac:dyDescent="0.25">
      <c r="A8" t="s">
        <v>169</v>
      </c>
      <c r="B8" t="s">
        <v>619</v>
      </c>
      <c r="C8">
        <v>77000</v>
      </c>
    </row>
    <row r="9" spans="1:3" x14ac:dyDescent="0.25">
      <c r="A9" t="s">
        <v>128</v>
      </c>
      <c r="B9" t="s">
        <v>31</v>
      </c>
      <c r="C9">
        <v>76500</v>
      </c>
    </row>
    <row r="10" spans="1:3" x14ac:dyDescent="0.25">
      <c r="A10" t="s">
        <v>82</v>
      </c>
      <c r="B10" t="s">
        <v>620</v>
      </c>
      <c r="C10">
        <v>76125</v>
      </c>
    </row>
    <row r="11" spans="1:3" x14ac:dyDescent="0.25">
      <c r="A11" t="s">
        <v>100</v>
      </c>
      <c r="B11" t="s">
        <v>621</v>
      </c>
      <c r="C11">
        <v>73967</v>
      </c>
    </row>
    <row r="12" spans="1:3" x14ac:dyDescent="0.25">
      <c r="A12" t="s">
        <v>59</v>
      </c>
      <c r="B12" t="s">
        <v>622</v>
      </c>
      <c r="C12">
        <v>73298</v>
      </c>
    </row>
    <row r="13" spans="1:3" x14ac:dyDescent="0.25">
      <c r="A13" t="s">
        <v>383</v>
      </c>
      <c r="B13" t="s">
        <v>623</v>
      </c>
      <c r="C13">
        <v>73200</v>
      </c>
    </row>
    <row r="14" spans="1:3" x14ac:dyDescent="0.25">
      <c r="A14" t="s">
        <v>21</v>
      </c>
      <c r="B14" t="s">
        <v>624</v>
      </c>
      <c r="C14">
        <v>72601</v>
      </c>
    </row>
    <row r="15" spans="1:3" x14ac:dyDescent="0.25">
      <c r="A15" t="s">
        <v>28</v>
      </c>
      <c r="B15" t="s">
        <v>10</v>
      </c>
      <c r="C15">
        <v>72000</v>
      </c>
    </row>
    <row r="16" spans="1:3" x14ac:dyDescent="0.25">
      <c r="A16" t="s">
        <v>385</v>
      </c>
      <c r="B16" t="s">
        <v>61</v>
      </c>
      <c r="C16">
        <v>71500</v>
      </c>
    </row>
    <row r="17" spans="1:3" x14ac:dyDescent="0.25">
      <c r="A17" t="s">
        <v>96</v>
      </c>
      <c r="B17" t="s">
        <v>67</v>
      </c>
      <c r="C17">
        <v>71294</v>
      </c>
    </row>
    <row r="18" spans="1:3" x14ac:dyDescent="0.25">
      <c r="A18" t="s">
        <v>83</v>
      </c>
      <c r="B18" t="s">
        <v>78</v>
      </c>
      <c r="C18">
        <v>71228</v>
      </c>
    </row>
    <row r="19" spans="1:3" x14ac:dyDescent="0.25">
      <c r="A19" t="s">
        <v>8</v>
      </c>
      <c r="B19" t="s">
        <v>625</v>
      </c>
      <c r="C19">
        <v>70207</v>
      </c>
    </row>
    <row r="20" spans="1:3" x14ac:dyDescent="0.25">
      <c r="A20" t="s">
        <v>7</v>
      </c>
      <c r="B20" t="s">
        <v>626</v>
      </c>
      <c r="C20">
        <v>70107</v>
      </c>
    </row>
    <row r="21" spans="1:3" x14ac:dyDescent="0.25">
      <c r="A21" t="s">
        <v>76</v>
      </c>
      <c r="B21" t="s">
        <v>627</v>
      </c>
      <c r="C21">
        <v>68958</v>
      </c>
    </row>
    <row r="22" spans="1:3" x14ac:dyDescent="0.25">
      <c r="A22" t="s">
        <v>15</v>
      </c>
      <c r="B22" t="s">
        <v>628</v>
      </c>
      <c r="C22">
        <v>68756</v>
      </c>
    </row>
    <row r="23" spans="1:3" x14ac:dyDescent="0.25">
      <c r="A23" t="s">
        <v>54</v>
      </c>
      <c r="B23" t="s">
        <v>629</v>
      </c>
      <c r="C23">
        <v>68532</v>
      </c>
    </row>
    <row r="24" spans="1:3" x14ac:dyDescent="0.25">
      <c r="A24" t="s">
        <v>386</v>
      </c>
      <c r="B24" t="s">
        <v>630</v>
      </c>
      <c r="C24">
        <v>67164</v>
      </c>
    </row>
    <row r="25" spans="1:3" x14ac:dyDescent="0.25">
      <c r="A25" t="s">
        <v>48</v>
      </c>
      <c r="B25" t="s">
        <v>631</v>
      </c>
      <c r="C25">
        <v>67000</v>
      </c>
    </row>
    <row r="26" spans="1:3" x14ac:dyDescent="0.25">
      <c r="A26" t="s">
        <v>64</v>
      </c>
      <c r="B26" t="s">
        <v>37</v>
      </c>
      <c r="C26">
        <v>66321</v>
      </c>
    </row>
    <row r="27" spans="1:3" x14ac:dyDescent="0.25">
      <c r="A27" t="s">
        <v>71</v>
      </c>
      <c r="B27" t="s">
        <v>632</v>
      </c>
      <c r="C27">
        <v>66000</v>
      </c>
    </row>
    <row r="28" spans="1:3" x14ac:dyDescent="0.25">
      <c r="A28" t="s">
        <v>118</v>
      </c>
      <c r="B28" t="s">
        <v>633</v>
      </c>
      <c r="C28">
        <v>65535</v>
      </c>
    </row>
    <row r="29" spans="1:3" x14ac:dyDescent="0.25">
      <c r="A29" t="s">
        <v>22</v>
      </c>
      <c r="B29" t="s">
        <v>634</v>
      </c>
      <c r="C29">
        <v>65050</v>
      </c>
    </row>
    <row r="30" spans="1:3" x14ac:dyDescent="0.25">
      <c r="A30" t="s">
        <v>384</v>
      </c>
      <c r="B30" t="s">
        <v>50</v>
      </c>
      <c r="C30">
        <v>65000</v>
      </c>
    </row>
    <row r="31" spans="1:3" x14ac:dyDescent="0.25">
      <c r="A31" t="s">
        <v>149</v>
      </c>
      <c r="B31" t="s">
        <v>635</v>
      </c>
      <c r="C31">
        <v>63669</v>
      </c>
    </row>
    <row r="32" spans="1:3" x14ac:dyDescent="0.25">
      <c r="A32" t="s">
        <v>35</v>
      </c>
      <c r="B32" t="s">
        <v>40</v>
      </c>
      <c r="C32">
        <v>63400</v>
      </c>
    </row>
    <row r="33" spans="1:3" x14ac:dyDescent="0.25">
      <c r="A33" t="s">
        <v>65</v>
      </c>
      <c r="B33" t="s">
        <v>636</v>
      </c>
      <c r="C33">
        <v>63026</v>
      </c>
    </row>
    <row r="34" spans="1:3" x14ac:dyDescent="0.25">
      <c r="A34" t="s">
        <v>29</v>
      </c>
      <c r="B34" t="s">
        <v>17</v>
      </c>
      <c r="C34">
        <v>63000</v>
      </c>
    </row>
    <row r="35" spans="1:3" x14ac:dyDescent="0.25">
      <c r="A35" t="s">
        <v>44</v>
      </c>
      <c r="B35" t="s">
        <v>637</v>
      </c>
      <c r="C35">
        <v>61500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48"/>
  <sheetViews>
    <sheetView showGridLines="0" topLeftCell="G1" workbookViewId="0"/>
  </sheetViews>
  <sheetFormatPr defaultRowHeight="15" x14ac:dyDescent="0.25"/>
  <cols>
    <col min="1" max="1" width="5" bestFit="1" customWidth="1"/>
    <col min="2" max="2" width="11.28515625" bestFit="1" customWidth="1"/>
    <col min="3" max="3" width="21.140625" bestFit="1" customWidth="1"/>
    <col min="4" max="4" width="6.5703125" bestFit="1" customWidth="1"/>
    <col min="5" max="5" width="20.140625" bestFit="1" customWidth="1"/>
    <col min="6" max="6" width="6.5703125" bestFit="1" customWidth="1"/>
    <col min="7" max="7" width="28.42578125" customWidth="1"/>
    <col min="8" max="8" width="28.28515625" bestFit="1" customWidth="1"/>
    <col min="9" max="9" width="12.42578125" bestFit="1" customWidth="1"/>
    <col min="10" max="10" width="10.42578125" bestFit="1" customWidth="1"/>
    <col min="12" max="12" width="0.85546875" customWidth="1"/>
    <col min="13" max="13" width="12.42578125" customWidth="1"/>
    <col min="14" max="14" width="22.28515625" customWidth="1"/>
    <col min="15" max="15" width="21.42578125" customWidth="1"/>
    <col min="16" max="16" width="3.7109375" customWidth="1"/>
    <col min="17" max="17" width="22" customWidth="1"/>
    <col min="19" max="19" width="2.28515625" customWidth="1"/>
    <col min="20" max="20" width="29.28515625" customWidth="1"/>
    <col min="21" max="21" width="32.5703125" customWidth="1"/>
  </cols>
  <sheetData>
    <row r="1" spans="1:20" ht="15.75" thickBot="1" x14ac:dyDescent="0.3">
      <c r="A1" t="s">
        <v>0</v>
      </c>
      <c r="B1" t="s">
        <v>443</v>
      </c>
      <c r="C1" t="s">
        <v>1</v>
      </c>
      <c r="D1" t="s">
        <v>444</v>
      </c>
      <c r="E1" t="s">
        <v>2</v>
      </c>
      <c r="F1" t="s">
        <v>444</v>
      </c>
      <c r="G1" t="s">
        <v>445</v>
      </c>
      <c r="H1" t="s">
        <v>3</v>
      </c>
      <c r="I1" t="s">
        <v>4</v>
      </c>
      <c r="J1" t="s">
        <v>5</v>
      </c>
      <c r="M1">
        <v>34</v>
      </c>
    </row>
    <row r="2" spans="1:20" x14ac:dyDescent="0.25">
      <c r="A2">
        <v>2012</v>
      </c>
      <c r="B2" t="s">
        <v>6</v>
      </c>
      <c r="C2" t="s">
        <v>7</v>
      </c>
      <c r="D2">
        <v>34</v>
      </c>
      <c r="E2" t="s">
        <v>8</v>
      </c>
      <c r="F2">
        <v>31</v>
      </c>
      <c r="G2" t="s">
        <v>9</v>
      </c>
      <c r="H2" t="s">
        <v>10</v>
      </c>
      <c r="I2" t="s">
        <v>11</v>
      </c>
      <c r="J2" t="s">
        <v>12</v>
      </c>
      <c r="M2" s="10" t="s">
        <v>0</v>
      </c>
      <c r="N2" s="11" t="s">
        <v>1</v>
      </c>
      <c r="O2" s="12" t="s">
        <v>2</v>
      </c>
      <c r="Q2" s="16" t="str">
        <f>+N3</f>
        <v>Pittsburgh Steelers</v>
      </c>
      <c r="R2" s="6">
        <f>VLOOKUP(Yearpick,$A$2:$J$48,4,FALSE)</f>
        <v>31</v>
      </c>
      <c r="T2" s="20" t="s">
        <v>445</v>
      </c>
    </row>
    <row r="3" spans="1:20" ht="15.75" thickBot="1" x14ac:dyDescent="0.3">
      <c r="A3">
        <v>2011</v>
      </c>
      <c r="B3" t="s">
        <v>13</v>
      </c>
      <c r="C3" t="s">
        <v>14</v>
      </c>
      <c r="D3">
        <v>21</v>
      </c>
      <c r="E3" t="s">
        <v>15</v>
      </c>
      <c r="F3">
        <v>17</v>
      </c>
      <c r="G3" t="s">
        <v>16</v>
      </c>
      <c r="H3" t="s">
        <v>17</v>
      </c>
      <c r="I3" t="s">
        <v>18</v>
      </c>
      <c r="J3" t="s">
        <v>19</v>
      </c>
      <c r="M3" s="7">
        <f>INDEX(Year,M1)</f>
        <v>1979</v>
      </c>
      <c r="N3" s="8" t="str">
        <f>VLOOKUP($M$3,'Super Bowl Scores'!$A$2:$J$48,3,FALSE)</f>
        <v>Pittsburgh Steelers</v>
      </c>
      <c r="O3" s="9" t="str">
        <f>VLOOKUP($M$3,'Super Bowl Scores'!$A$2:$J$48,5,FALSE)</f>
        <v>Los Angeles Rams</v>
      </c>
      <c r="Q3" s="17" t="str">
        <f>+O3</f>
        <v>Los Angeles Rams</v>
      </c>
      <c r="R3" s="18">
        <f>VLOOKUP(Yearpick,$A$2:$J$48,6,FALSE)</f>
        <v>19</v>
      </c>
      <c r="T3" s="21" t="str">
        <f>VLOOKUP(Yearpick,$A$2:$J$48,7,FALSE)</f>
        <v>Terry Bradshaw+</v>
      </c>
    </row>
    <row r="4" spans="1:20" ht="15.75" thickBot="1" x14ac:dyDescent="0.3">
      <c r="A4">
        <v>2010</v>
      </c>
      <c r="B4" t="s">
        <v>20</v>
      </c>
      <c r="C4" t="s">
        <v>21</v>
      </c>
      <c r="D4">
        <v>31</v>
      </c>
      <c r="E4" t="s">
        <v>22</v>
      </c>
      <c r="F4">
        <v>25</v>
      </c>
      <c r="G4" t="s">
        <v>23</v>
      </c>
      <c r="H4" t="s">
        <v>24</v>
      </c>
      <c r="I4" t="s">
        <v>25</v>
      </c>
      <c r="J4" t="s">
        <v>26</v>
      </c>
      <c r="Q4" s="19" t="s">
        <v>640</v>
      </c>
      <c r="R4" s="9">
        <f>+ABS(R2-R3)</f>
        <v>12</v>
      </c>
      <c r="T4" s="22"/>
    </row>
    <row r="5" spans="1:20" x14ac:dyDescent="0.25">
      <c r="A5">
        <v>2009</v>
      </c>
      <c r="B5" t="s">
        <v>27</v>
      </c>
      <c r="C5" t="s">
        <v>28</v>
      </c>
      <c r="D5">
        <v>31</v>
      </c>
      <c r="E5" t="s">
        <v>29</v>
      </c>
      <c r="F5">
        <v>17</v>
      </c>
      <c r="G5" t="s">
        <v>30</v>
      </c>
      <c r="H5" t="s">
        <v>31</v>
      </c>
      <c r="I5" t="s">
        <v>32</v>
      </c>
      <c r="J5" t="s">
        <v>33</v>
      </c>
      <c r="T5" s="20" t="s">
        <v>3</v>
      </c>
    </row>
    <row r="6" spans="1:20" ht="15.75" thickBot="1" x14ac:dyDescent="0.3">
      <c r="A6">
        <v>2008</v>
      </c>
      <c r="B6" t="s">
        <v>34</v>
      </c>
      <c r="C6" t="s">
        <v>22</v>
      </c>
      <c r="D6">
        <v>27</v>
      </c>
      <c r="E6" t="s">
        <v>35</v>
      </c>
      <c r="F6">
        <v>23</v>
      </c>
      <c r="G6" t="s">
        <v>36</v>
      </c>
      <c r="H6" t="s">
        <v>37</v>
      </c>
      <c r="I6" t="s">
        <v>38</v>
      </c>
      <c r="J6" t="s">
        <v>33</v>
      </c>
      <c r="T6" s="21" t="str">
        <f>VLOOKUP(Yearpick,$A$2:$J$48,8,FALSE)</f>
        <v>Rose Bowl</v>
      </c>
    </row>
    <row r="7" spans="1:20" x14ac:dyDescent="0.25">
      <c r="A7">
        <v>2007</v>
      </c>
      <c r="B7" t="s">
        <v>39</v>
      </c>
      <c r="C7" t="s">
        <v>14</v>
      </c>
      <c r="D7">
        <v>17</v>
      </c>
      <c r="E7" t="s">
        <v>15</v>
      </c>
      <c r="F7">
        <v>14</v>
      </c>
      <c r="G7" t="s">
        <v>16</v>
      </c>
      <c r="H7" t="s">
        <v>40</v>
      </c>
      <c r="I7" t="s">
        <v>41</v>
      </c>
      <c r="J7" t="s">
        <v>42</v>
      </c>
    </row>
    <row r="8" spans="1:20" x14ac:dyDescent="0.25">
      <c r="A8">
        <v>2006</v>
      </c>
      <c r="B8" t="s">
        <v>43</v>
      </c>
      <c r="C8" t="s">
        <v>29</v>
      </c>
      <c r="D8">
        <v>29</v>
      </c>
      <c r="E8" t="s">
        <v>44</v>
      </c>
      <c r="F8">
        <v>17</v>
      </c>
      <c r="G8" t="s">
        <v>45</v>
      </c>
      <c r="H8" t="s">
        <v>46</v>
      </c>
      <c r="I8" t="s">
        <v>32</v>
      </c>
      <c r="J8" t="s">
        <v>33</v>
      </c>
    </row>
    <row r="9" spans="1:20" x14ac:dyDescent="0.25">
      <c r="A9">
        <v>2005</v>
      </c>
      <c r="B9" t="s">
        <v>47</v>
      </c>
      <c r="C9" t="s">
        <v>22</v>
      </c>
      <c r="D9">
        <v>21</v>
      </c>
      <c r="E9" t="s">
        <v>48</v>
      </c>
      <c r="F9">
        <v>10</v>
      </c>
      <c r="G9" t="s">
        <v>49</v>
      </c>
      <c r="H9" t="s">
        <v>50</v>
      </c>
      <c r="I9" t="s">
        <v>51</v>
      </c>
      <c r="J9" t="s">
        <v>52</v>
      </c>
    </row>
    <row r="10" spans="1:20" x14ac:dyDescent="0.25">
      <c r="A10">
        <v>2004</v>
      </c>
      <c r="B10" t="s">
        <v>53</v>
      </c>
      <c r="C10" t="s">
        <v>15</v>
      </c>
      <c r="D10">
        <v>24</v>
      </c>
      <c r="E10" t="s">
        <v>54</v>
      </c>
      <c r="F10">
        <v>21</v>
      </c>
      <c r="G10" t="s">
        <v>55</v>
      </c>
      <c r="H10" t="s">
        <v>56</v>
      </c>
      <c r="I10" t="s">
        <v>57</v>
      </c>
      <c r="J10" t="s">
        <v>33</v>
      </c>
    </row>
    <row r="11" spans="1:20" x14ac:dyDescent="0.25">
      <c r="A11">
        <v>2003</v>
      </c>
      <c r="B11" t="s">
        <v>58</v>
      </c>
      <c r="C11" t="s">
        <v>15</v>
      </c>
      <c r="D11">
        <v>32</v>
      </c>
      <c r="E11" t="s">
        <v>59</v>
      </c>
      <c r="F11">
        <v>29</v>
      </c>
      <c r="G11" t="s">
        <v>60</v>
      </c>
      <c r="H11" t="s">
        <v>61</v>
      </c>
      <c r="I11" t="s">
        <v>62</v>
      </c>
      <c r="J11" t="s">
        <v>26</v>
      </c>
    </row>
    <row r="12" spans="1:20" x14ac:dyDescent="0.25">
      <c r="A12">
        <v>2002</v>
      </c>
      <c r="B12" t="s">
        <v>63</v>
      </c>
      <c r="C12" t="s">
        <v>64</v>
      </c>
      <c r="D12">
        <v>48</v>
      </c>
      <c r="E12" t="s">
        <v>65</v>
      </c>
      <c r="F12">
        <v>21</v>
      </c>
      <c r="G12" t="s">
        <v>66</v>
      </c>
      <c r="H12" t="s">
        <v>67</v>
      </c>
      <c r="I12" t="s">
        <v>68</v>
      </c>
      <c r="J12" t="s">
        <v>69</v>
      </c>
    </row>
    <row r="13" spans="1:20" x14ac:dyDescent="0.25">
      <c r="A13">
        <v>2001</v>
      </c>
      <c r="B13" t="s">
        <v>70</v>
      </c>
      <c r="C13" t="s">
        <v>15</v>
      </c>
      <c r="D13">
        <v>20</v>
      </c>
      <c r="E13" t="s">
        <v>71</v>
      </c>
      <c r="F13">
        <v>17</v>
      </c>
      <c r="G13" t="s">
        <v>60</v>
      </c>
      <c r="H13" t="s">
        <v>72</v>
      </c>
      <c r="I13" t="s">
        <v>11</v>
      </c>
      <c r="J13" t="s">
        <v>12</v>
      </c>
    </row>
    <row r="14" spans="1:20" x14ac:dyDescent="0.25">
      <c r="A14">
        <v>2000</v>
      </c>
      <c r="B14" t="s">
        <v>73</v>
      </c>
      <c r="C14" t="s">
        <v>7</v>
      </c>
      <c r="D14">
        <v>34</v>
      </c>
      <c r="E14" t="s">
        <v>14</v>
      </c>
      <c r="F14">
        <v>7</v>
      </c>
      <c r="G14" t="s">
        <v>74</v>
      </c>
      <c r="H14" t="s">
        <v>37</v>
      </c>
      <c r="I14" t="s">
        <v>38</v>
      </c>
      <c r="J14" t="s">
        <v>33</v>
      </c>
    </row>
    <row r="15" spans="1:20" x14ac:dyDescent="0.25">
      <c r="A15">
        <v>1999</v>
      </c>
      <c r="B15" t="s">
        <v>75</v>
      </c>
      <c r="C15" t="s">
        <v>71</v>
      </c>
      <c r="D15">
        <v>23</v>
      </c>
      <c r="E15" t="s">
        <v>76</v>
      </c>
      <c r="F15">
        <v>16</v>
      </c>
      <c r="G15" t="s">
        <v>77</v>
      </c>
      <c r="H15" t="s">
        <v>78</v>
      </c>
      <c r="I15" t="s">
        <v>79</v>
      </c>
      <c r="J15" t="s">
        <v>80</v>
      </c>
    </row>
    <row r="16" spans="1:20" x14ac:dyDescent="0.25">
      <c r="A16">
        <v>1998</v>
      </c>
      <c r="B16" t="s">
        <v>81</v>
      </c>
      <c r="C16" t="s">
        <v>82</v>
      </c>
      <c r="D16">
        <v>34</v>
      </c>
      <c r="E16" t="s">
        <v>83</v>
      </c>
      <c r="F16">
        <v>19</v>
      </c>
      <c r="G16" t="s">
        <v>84</v>
      </c>
      <c r="H16" t="s">
        <v>85</v>
      </c>
      <c r="I16" t="s">
        <v>32</v>
      </c>
      <c r="J16" t="s">
        <v>33</v>
      </c>
    </row>
    <row r="17" spans="1:10" x14ac:dyDescent="0.25">
      <c r="A17">
        <v>1997</v>
      </c>
      <c r="B17" t="s">
        <v>86</v>
      </c>
      <c r="C17" t="s">
        <v>82</v>
      </c>
      <c r="D17">
        <v>31</v>
      </c>
      <c r="E17" t="s">
        <v>21</v>
      </c>
      <c r="F17">
        <v>24</v>
      </c>
      <c r="G17" t="s">
        <v>87</v>
      </c>
      <c r="H17" t="s">
        <v>67</v>
      </c>
      <c r="I17" t="s">
        <v>68</v>
      </c>
      <c r="J17" t="s">
        <v>69</v>
      </c>
    </row>
    <row r="18" spans="1:10" x14ac:dyDescent="0.25">
      <c r="A18">
        <v>1996</v>
      </c>
      <c r="B18" t="s">
        <v>88</v>
      </c>
      <c r="C18" t="s">
        <v>21</v>
      </c>
      <c r="D18">
        <v>35</v>
      </c>
      <c r="E18" t="s">
        <v>15</v>
      </c>
      <c r="F18">
        <v>21</v>
      </c>
      <c r="G18" t="s">
        <v>89</v>
      </c>
      <c r="H18" t="s">
        <v>72</v>
      </c>
      <c r="I18" t="s">
        <v>11</v>
      </c>
      <c r="J18" t="s">
        <v>12</v>
      </c>
    </row>
    <row r="19" spans="1:10" x14ac:dyDescent="0.25">
      <c r="A19">
        <v>1995</v>
      </c>
      <c r="B19" t="s">
        <v>90</v>
      </c>
      <c r="C19" t="s">
        <v>91</v>
      </c>
      <c r="D19">
        <v>27</v>
      </c>
      <c r="E19" t="s">
        <v>22</v>
      </c>
      <c r="F19">
        <v>17</v>
      </c>
      <c r="G19" t="s">
        <v>92</v>
      </c>
      <c r="H19" t="s">
        <v>93</v>
      </c>
      <c r="I19" t="s">
        <v>94</v>
      </c>
      <c r="J19" t="s">
        <v>42</v>
      </c>
    </row>
    <row r="20" spans="1:10" x14ac:dyDescent="0.25">
      <c r="A20">
        <v>1994</v>
      </c>
      <c r="B20" t="s">
        <v>95</v>
      </c>
      <c r="C20" t="s">
        <v>8</v>
      </c>
      <c r="D20">
        <v>49</v>
      </c>
      <c r="E20" t="s">
        <v>96</v>
      </c>
      <c r="F20">
        <v>26</v>
      </c>
      <c r="G20" t="s">
        <v>97</v>
      </c>
      <c r="H20" t="s">
        <v>98</v>
      </c>
      <c r="I20" t="s">
        <v>32</v>
      </c>
      <c r="J20" t="s">
        <v>33</v>
      </c>
    </row>
    <row r="21" spans="1:10" x14ac:dyDescent="0.25">
      <c r="A21">
        <v>1993</v>
      </c>
      <c r="B21" t="s">
        <v>99</v>
      </c>
      <c r="C21" t="s">
        <v>91</v>
      </c>
      <c r="D21">
        <v>30</v>
      </c>
      <c r="E21" t="s">
        <v>100</v>
      </c>
      <c r="F21">
        <v>13</v>
      </c>
      <c r="G21" t="s">
        <v>101</v>
      </c>
      <c r="H21" t="s">
        <v>78</v>
      </c>
      <c r="I21" t="s">
        <v>79</v>
      </c>
      <c r="J21" t="s">
        <v>80</v>
      </c>
    </row>
    <row r="22" spans="1:10" x14ac:dyDescent="0.25">
      <c r="A22">
        <v>1992</v>
      </c>
      <c r="B22" t="s">
        <v>102</v>
      </c>
      <c r="C22" t="s">
        <v>91</v>
      </c>
      <c r="D22">
        <v>52</v>
      </c>
      <c r="E22" t="s">
        <v>100</v>
      </c>
      <c r="F22">
        <v>17</v>
      </c>
      <c r="G22" t="s">
        <v>103</v>
      </c>
      <c r="H22" t="s">
        <v>104</v>
      </c>
      <c r="I22" t="s">
        <v>105</v>
      </c>
      <c r="J22" t="s">
        <v>69</v>
      </c>
    </row>
    <row r="23" spans="1:10" x14ac:dyDescent="0.25">
      <c r="A23">
        <v>1991</v>
      </c>
      <c r="B23" t="s">
        <v>106</v>
      </c>
      <c r="C23" t="s">
        <v>107</v>
      </c>
      <c r="D23">
        <v>37</v>
      </c>
      <c r="E23" t="s">
        <v>100</v>
      </c>
      <c r="F23">
        <v>24</v>
      </c>
      <c r="G23" t="s">
        <v>108</v>
      </c>
      <c r="H23" t="s">
        <v>109</v>
      </c>
      <c r="I23" t="s">
        <v>110</v>
      </c>
      <c r="J23" t="s">
        <v>111</v>
      </c>
    </row>
    <row r="24" spans="1:10" x14ac:dyDescent="0.25">
      <c r="A24">
        <v>1990</v>
      </c>
      <c r="B24" t="s">
        <v>112</v>
      </c>
      <c r="C24" t="s">
        <v>14</v>
      </c>
      <c r="D24">
        <v>20</v>
      </c>
      <c r="E24" t="s">
        <v>100</v>
      </c>
      <c r="F24">
        <v>19</v>
      </c>
      <c r="G24" t="s">
        <v>113</v>
      </c>
      <c r="H24" t="s">
        <v>114</v>
      </c>
      <c r="I24" t="s">
        <v>38</v>
      </c>
      <c r="J24" t="s">
        <v>33</v>
      </c>
    </row>
    <row r="25" spans="1:10" x14ac:dyDescent="0.25">
      <c r="A25">
        <v>1989</v>
      </c>
      <c r="B25" t="s">
        <v>115</v>
      </c>
      <c r="C25" t="s">
        <v>8</v>
      </c>
      <c r="D25">
        <v>55</v>
      </c>
      <c r="E25" t="s">
        <v>82</v>
      </c>
      <c r="F25">
        <v>10</v>
      </c>
      <c r="G25" t="s">
        <v>116</v>
      </c>
      <c r="H25" t="s">
        <v>72</v>
      </c>
      <c r="I25" t="s">
        <v>11</v>
      </c>
      <c r="J25" t="s">
        <v>12</v>
      </c>
    </row>
    <row r="26" spans="1:10" x14ac:dyDescent="0.25">
      <c r="A26">
        <v>1988</v>
      </c>
      <c r="B26" t="s">
        <v>117</v>
      </c>
      <c r="C26" t="s">
        <v>8</v>
      </c>
      <c r="D26">
        <v>20</v>
      </c>
      <c r="E26" t="s">
        <v>118</v>
      </c>
      <c r="F26">
        <v>16</v>
      </c>
      <c r="G26" t="s">
        <v>119</v>
      </c>
      <c r="H26" t="s">
        <v>98</v>
      </c>
      <c r="I26" t="s">
        <v>32</v>
      </c>
      <c r="J26" t="s">
        <v>33</v>
      </c>
    </row>
    <row r="27" spans="1:10" x14ac:dyDescent="0.25">
      <c r="A27">
        <v>1987</v>
      </c>
      <c r="B27" t="s">
        <v>120</v>
      </c>
      <c r="C27" t="s">
        <v>107</v>
      </c>
      <c r="D27">
        <v>42</v>
      </c>
      <c r="E27" t="s">
        <v>82</v>
      </c>
      <c r="F27">
        <v>10</v>
      </c>
      <c r="G27" t="s">
        <v>121</v>
      </c>
      <c r="H27" t="s">
        <v>122</v>
      </c>
      <c r="I27" t="s">
        <v>68</v>
      </c>
      <c r="J27" t="s">
        <v>69</v>
      </c>
    </row>
    <row r="28" spans="1:10" x14ac:dyDescent="0.25">
      <c r="A28">
        <v>1986</v>
      </c>
      <c r="B28" t="s">
        <v>123</v>
      </c>
      <c r="C28" t="s">
        <v>14</v>
      </c>
      <c r="D28">
        <v>39</v>
      </c>
      <c r="E28" t="s">
        <v>82</v>
      </c>
      <c r="F28">
        <v>20</v>
      </c>
      <c r="G28" t="s">
        <v>124</v>
      </c>
      <c r="H28" t="s">
        <v>104</v>
      </c>
      <c r="I28" t="s">
        <v>105</v>
      </c>
      <c r="J28" t="s">
        <v>69</v>
      </c>
    </row>
    <row r="29" spans="1:10" x14ac:dyDescent="0.25">
      <c r="A29">
        <v>1985</v>
      </c>
      <c r="B29" t="s">
        <v>125</v>
      </c>
      <c r="C29" t="s">
        <v>44</v>
      </c>
      <c r="D29">
        <v>46</v>
      </c>
      <c r="E29" t="s">
        <v>15</v>
      </c>
      <c r="F29">
        <v>10</v>
      </c>
      <c r="G29" t="s">
        <v>126</v>
      </c>
      <c r="H29" t="s">
        <v>72</v>
      </c>
      <c r="I29" t="s">
        <v>11</v>
      </c>
      <c r="J29" t="s">
        <v>12</v>
      </c>
    </row>
    <row r="30" spans="1:10" x14ac:dyDescent="0.25">
      <c r="A30">
        <v>1984</v>
      </c>
      <c r="B30" t="s">
        <v>127</v>
      </c>
      <c r="C30" t="s">
        <v>8</v>
      </c>
      <c r="D30">
        <v>38</v>
      </c>
      <c r="E30" t="s">
        <v>128</v>
      </c>
      <c r="F30">
        <v>16</v>
      </c>
      <c r="G30" t="s">
        <v>116</v>
      </c>
      <c r="H30" t="s">
        <v>129</v>
      </c>
      <c r="I30" t="s">
        <v>130</v>
      </c>
      <c r="J30" t="s">
        <v>69</v>
      </c>
    </row>
    <row r="31" spans="1:10" x14ac:dyDescent="0.25">
      <c r="A31">
        <v>1983</v>
      </c>
      <c r="B31" t="s">
        <v>131</v>
      </c>
      <c r="C31" t="s">
        <v>132</v>
      </c>
      <c r="D31">
        <v>38</v>
      </c>
      <c r="E31" t="s">
        <v>107</v>
      </c>
      <c r="F31">
        <v>9</v>
      </c>
      <c r="G31" t="s">
        <v>133</v>
      </c>
      <c r="H31" t="s">
        <v>114</v>
      </c>
      <c r="I31" t="s">
        <v>38</v>
      </c>
      <c r="J31" t="s">
        <v>33</v>
      </c>
    </row>
    <row r="32" spans="1:10" x14ac:dyDescent="0.25">
      <c r="A32">
        <v>1982</v>
      </c>
      <c r="B32" t="s">
        <v>134</v>
      </c>
      <c r="C32" t="s">
        <v>107</v>
      </c>
      <c r="D32">
        <v>27</v>
      </c>
      <c r="E32" t="s">
        <v>128</v>
      </c>
      <c r="F32">
        <v>17</v>
      </c>
      <c r="G32" t="s">
        <v>135</v>
      </c>
      <c r="H32" t="s">
        <v>104</v>
      </c>
      <c r="I32" t="s">
        <v>105</v>
      </c>
      <c r="J32" t="s">
        <v>69</v>
      </c>
    </row>
    <row r="33" spans="1:10" x14ac:dyDescent="0.25">
      <c r="A33">
        <v>1981</v>
      </c>
      <c r="B33" t="s">
        <v>136</v>
      </c>
      <c r="C33" t="s">
        <v>8</v>
      </c>
      <c r="D33">
        <v>26</v>
      </c>
      <c r="E33" t="s">
        <v>118</v>
      </c>
      <c r="F33">
        <v>21</v>
      </c>
      <c r="G33" t="s">
        <v>116</v>
      </c>
      <c r="H33" t="s">
        <v>137</v>
      </c>
      <c r="I33" t="s">
        <v>138</v>
      </c>
      <c r="J33" t="s">
        <v>52</v>
      </c>
    </row>
    <row r="34" spans="1:10" x14ac:dyDescent="0.25">
      <c r="A34">
        <v>1980</v>
      </c>
      <c r="B34" t="s">
        <v>139</v>
      </c>
      <c r="C34" t="s">
        <v>65</v>
      </c>
      <c r="D34">
        <v>27</v>
      </c>
      <c r="E34" t="s">
        <v>54</v>
      </c>
      <c r="F34">
        <v>10</v>
      </c>
      <c r="G34" t="s">
        <v>140</v>
      </c>
      <c r="H34" t="s">
        <v>72</v>
      </c>
      <c r="I34" t="s">
        <v>11</v>
      </c>
      <c r="J34" t="s">
        <v>12</v>
      </c>
    </row>
    <row r="35" spans="1:10" x14ac:dyDescent="0.25">
      <c r="A35">
        <v>1979</v>
      </c>
      <c r="B35" t="s">
        <v>141</v>
      </c>
      <c r="C35" t="s">
        <v>22</v>
      </c>
      <c r="D35">
        <v>31</v>
      </c>
      <c r="E35" t="s">
        <v>142</v>
      </c>
      <c r="F35">
        <v>19</v>
      </c>
      <c r="G35" t="s">
        <v>143</v>
      </c>
      <c r="H35" t="s">
        <v>104</v>
      </c>
      <c r="I35" t="s">
        <v>105</v>
      </c>
      <c r="J35" t="s">
        <v>69</v>
      </c>
    </row>
    <row r="36" spans="1:10" x14ac:dyDescent="0.25">
      <c r="A36">
        <v>1978</v>
      </c>
      <c r="B36" t="s">
        <v>144</v>
      </c>
      <c r="C36" t="s">
        <v>22</v>
      </c>
      <c r="D36">
        <v>35</v>
      </c>
      <c r="E36" t="s">
        <v>91</v>
      </c>
      <c r="F36">
        <v>31</v>
      </c>
      <c r="G36" t="s">
        <v>143</v>
      </c>
      <c r="H36" t="s">
        <v>145</v>
      </c>
      <c r="I36" t="s">
        <v>32</v>
      </c>
      <c r="J36" t="s">
        <v>33</v>
      </c>
    </row>
    <row r="37" spans="1:10" x14ac:dyDescent="0.25">
      <c r="A37">
        <v>1977</v>
      </c>
      <c r="B37" t="s">
        <v>146</v>
      </c>
      <c r="C37" t="s">
        <v>91</v>
      </c>
      <c r="D37">
        <v>27</v>
      </c>
      <c r="E37" t="s">
        <v>82</v>
      </c>
      <c r="F37">
        <v>10</v>
      </c>
      <c r="G37" t="s">
        <v>638</v>
      </c>
      <c r="H37" t="s">
        <v>147</v>
      </c>
      <c r="I37" t="s">
        <v>11</v>
      </c>
      <c r="J37" t="s">
        <v>12</v>
      </c>
    </row>
    <row r="38" spans="1:10" x14ac:dyDescent="0.25">
      <c r="A38">
        <v>1976</v>
      </c>
      <c r="B38" t="s">
        <v>148</v>
      </c>
      <c r="C38" t="s">
        <v>65</v>
      </c>
      <c r="D38">
        <v>32</v>
      </c>
      <c r="E38" t="s">
        <v>149</v>
      </c>
      <c r="F38">
        <v>14</v>
      </c>
      <c r="G38" t="s">
        <v>150</v>
      </c>
      <c r="H38" t="s">
        <v>104</v>
      </c>
      <c r="I38" t="s">
        <v>105</v>
      </c>
      <c r="J38" t="s">
        <v>69</v>
      </c>
    </row>
    <row r="39" spans="1:10" x14ac:dyDescent="0.25">
      <c r="A39">
        <v>1975</v>
      </c>
      <c r="B39" t="s">
        <v>151</v>
      </c>
      <c r="C39" t="s">
        <v>22</v>
      </c>
      <c r="D39">
        <v>21</v>
      </c>
      <c r="E39" t="s">
        <v>91</v>
      </c>
      <c r="F39">
        <v>17</v>
      </c>
      <c r="G39" t="s">
        <v>152</v>
      </c>
      <c r="H39" t="s">
        <v>145</v>
      </c>
      <c r="I39" t="s">
        <v>32</v>
      </c>
      <c r="J39" t="s">
        <v>33</v>
      </c>
    </row>
    <row r="40" spans="1:10" x14ac:dyDescent="0.25">
      <c r="A40">
        <v>1974</v>
      </c>
      <c r="B40" t="s">
        <v>153</v>
      </c>
      <c r="C40" t="s">
        <v>22</v>
      </c>
      <c r="D40">
        <v>16</v>
      </c>
      <c r="E40" t="s">
        <v>149</v>
      </c>
      <c r="F40">
        <v>6</v>
      </c>
      <c r="G40" t="s">
        <v>154</v>
      </c>
      <c r="H40" t="s">
        <v>155</v>
      </c>
      <c r="I40" t="s">
        <v>11</v>
      </c>
      <c r="J40" t="s">
        <v>12</v>
      </c>
    </row>
    <row r="41" spans="1:10" x14ac:dyDescent="0.25">
      <c r="A41">
        <v>1973</v>
      </c>
      <c r="B41" t="s">
        <v>156</v>
      </c>
      <c r="C41" t="s">
        <v>128</v>
      </c>
      <c r="D41">
        <v>24</v>
      </c>
      <c r="E41" t="s">
        <v>149</v>
      </c>
      <c r="F41">
        <v>7</v>
      </c>
      <c r="G41" t="s">
        <v>157</v>
      </c>
      <c r="H41" t="s">
        <v>158</v>
      </c>
      <c r="I41" t="s">
        <v>62</v>
      </c>
      <c r="J41" t="s">
        <v>26</v>
      </c>
    </row>
    <row r="42" spans="1:10" x14ac:dyDescent="0.25">
      <c r="A42">
        <v>1972</v>
      </c>
      <c r="B42" t="s">
        <v>159</v>
      </c>
      <c r="C42" t="s">
        <v>128</v>
      </c>
      <c r="D42">
        <v>14</v>
      </c>
      <c r="E42" t="s">
        <v>107</v>
      </c>
      <c r="F42">
        <v>7</v>
      </c>
      <c r="G42" t="s">
        <v>160</v>
      </c>
      <c r="H42" t="s">
        <v>161</v>
      </c>
      <c r="I42" t="s">
        <v>162</v>
      </c>
      <c r="J42" t="s">
        <v>69</v>
      </c>
    </row>
    <row r="43" spans="1:10" x14ac:dyDescent="0.25">
      <c r="A43">
        <v>1971</v>
      </c>
      <c r="B43" t="s">
        <v>163</v>
      </c>
      <c r="C43" t="s">
        <v>91</v>
      </c>
      <c r="D43">
        <v>24</v>
      </c>
      <c r="E43" t="s">
        <v>128</v>
      </c>
      <c r="F43">
        <v>3</v>
      </c>
      <c r="G43" t="s">
        <v>164</v>
      </c>
      <c r="H43" t="s">
        <v>155</v>
      </c>
      <c r="I43" t="s">
        <v>11</v>
      </c>
      <c r="J43" t="s">
        <v>12</v>
      </c>
    </row>
    <row r="44" spans="1:10" x14ac:dyDescent="0.25">
      <c r="A44">
        <v>1970</v>
      </c>
      <c r="B44" t="s">
        <v>165</v>
      </c>
      <c r="C44" t="s">
        <v>166</v>
      </c>
      <c r="D44">
        <v>16</v>
      </c>
      <c r="E44" t="s">
        <v>91</v>
      </c>
      <c r="F44">
        <v>13</v>
      </c>
      <c r="G44" t="s">
        <v>167</v>
      </c>
      <c r="H44" t="s">
        <v>145</v>
      </c>
      <c r="I44" t="s">
        <v>32</v>
      </c>
      <c r="J44" t="s">
        <v>33</v>
      </c>
    </row>
    <row r="45" spans="1:10" x14ac:dyDescent="0.25">
      <c r="A45">
        <v>1969</v>
      </c>
      <c r="B45" t="s">
        <v>168</v>
      </c>
      <c r="C45" t="s">
        <v>169</v>
      </c>
      <c r="D45">
        <v>23</v>
      </c>
      <c r="E45" t="s">
        <v>149</v>
      </c>
      <c r="F45">
        <v>7</v>
      </c>
      <c r="G45" t="s">
        <v>170</v>
      </c>
      <c r="H45" t="s">
        <v>155</v>
      </c>
      <c r="I45" t="s">
        <v>11</v>
      </c>
      <c r="J45" t="s">
        <v>12</v>
      </c>
    </row>
    <row r="46" spans="1:10" x14ac:dyDescent="0.25">
      <c r="A46">
        <v>1968</v>
      </c>
      <c r="B46" t="s">
        <v>171</v>
      </c>
      <c r="C46" t="s">
        <v>172</v>
      </c>
      <c r="D46">
        <v>16</v>
      </c>
      <c r="E46" t="s">
        <v>166</v>
      </c>
      <c r="F46">
        <v>7</v>
      </c>
      <c r="G46" t="s">
        <v>173</v>
      </c>
      <c r="H46" t="s">
        <v>145</v>
      </c>
      <c r="I46" t="s">
        <v>32</v>
      </c>
      <c r="J46" t="s">
        <v>33</v>
      </c>
    </row>
    <row r="47" spans="1:10" x14ac:dyDescent="0.25">
      <c r="A47">
        <v>1967</v>
      </c>
      <c r="B47" t="s">
        <v>174</v>
      </c>
      <c r="C47" t="s">
        <v>21</v>
      </c>
      <c r="D47">
        <v>33</v>
      </c>
      <c r="E47" t="s">
        <v>65</v>
      </c>
      <c r="F47">
        <v>14</v>
      </c>
      <c r="G47" t="s">
        <v>175</v>
      </c>
      <c r="H47" t="s">
        <v>145</v>
      </c>
      <c r="I47" t="s">
        <v>32</v>
      </c>
      <c r="J47" t="s">
        <v>33</v>
      </c>
    </row>
    <row r="48" spans="1:10" x14ac:dyDescent="0.25">
      <c r="A48">
        <v>1966</v>
      </c>
      <c r="B48" t="s">
        <v>176</v>
      </c>
      <c r="C48" t="s">
        <v>21</v>
      </c>
      <c r="D48">
        <v>35</v>
      </c>
      <c r="E48" t="s">
        <v>169</v>
      </c>
      <c r="F48">
        <v>10</v>
      </c>
      <c r="G48" t="s">
        <v>175</v>
      </c>
      <c r="H48" t="s">
        <v>161</v>
      </c>
      <c r="I48" t="s">
        <v>162</v>
      </c>
      <c r="J48" t="s">
        <v>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Z68"/>
  <sheetViews>
    <sheetView showGridLines="0" topLeftCell="A25" workbookViewId="0"/>
  </sheetViews>
  <sheetFormatPr defaultRowHeight="15" x14ac:dyDescent="0.25"/>
  <cols>
    <col min="1" max="1" width="7.140625" customWidth="1"/>
    <col min="2" max="2" width="23.28515625" bestFit="1" customWidth="1"/>
    <col min="3" max="4" width="7" bestFit="1" customWidth="1"/>
    <col min="5" max="5" width="5.140625" customWidth="1"/>
    <col min="6" max="6" width="22.140625" bestFit="1" customWidth="1"/>
    <col min="7" max="8" width="7" bestFit="1" customWidth="1"/>
    <col min="9" max="9" width="9.28515625" customWidth="1"/>
    <col min="10" max="10" width="23.28515625" bestFit="1" customWidth="1"/>
    <col min="11" max="11" width="6" bestFit="1" customWidth="1"/>
    <col min="12" max="12" width="2.7109375" customWidth="1"/>
    <col min="13" max="13" width="8.85546875" customWidth="1"/>
    <col min="14" max="14" width="23.28515625" bestFit="1" customWidth="1"/>
    <col min="15" max="15" width="6" bestFit="1" customWidth="1"/>
    <col min="16" max="16" width="7" bestFit="1" customWidth="1"/>
    <col min="138" max="138" width="17.42578125" customWidth="1"/>
  </cols>
  <sheetData>
    <row r="1" spans="1:156" x14ac:dyDescent="0.25">
      <c r="A1" t="s">
        <v>177</v>
      </c>
      <c r="E1" t="s">
        <v>188</v>
      </c>
      <c r="I1" t="s">
        <v>199</v>
      </c>
      <c r="M1" t="s">
        <v>207</v>
      </c>
      <c r="Q1" t="s">
        <v>212</v>
      </c>
      <c r="U1" t="s">
        <v>217</v>
      </c>
      <c r="Y1" t="s">
        <v>218</v>
      </c>
      <c r="AC1" t="s">
        <v>221</v>
      </c>
      <c r="AG1" t="s">
        <v>224</v>
      </c>
      <c r="AK1" t="s">
        <v>228</v>
      </c>
      <c r="AO1" t="s">
        <v>229</v>
      </c>
      <c r="AS1" t="s">
        <v>246</v>
      </c>
      <c r="AW1" t="s">
        <v>249</v>
      </c>
      <c r="BA1" t="s">
        <v>250</v>
      </c>
      <c r="BE1" t="s">
        <v>253</v>
      </c>
      <c r="BI1" t="s">
        <v>256</v>
      </c>
      <c r="BM1" t="s">
        <v>265</v>
      </c>
      <c r="BQ1" t="s">
        <v>272</v>
      </c>
      <c r="BU1" t="s">
        <v>275</v>
      </c>
      <c r="BY1" t="s">
        <v>285</v>
      </c>
      <c r="CC1" t="s">
        <v>289</v>
      </c>
      <c r="CG1" t="s">
        <v>292</v>
      </c>
      <c r="CK1" t="s">
        <v>301</v>
      </c>
      <c r="CO1" t="s">
        <v>302</v>
      </c>
      <c r="CS1" t="s">
        <v>310</v>
      </c>
      <c r="CW1" t="s">
        <v>311</v>
      </c>
      <c r="DA1" t="s">
        <v>320</v>
      </c>
      <c r="DE1" t="s">
        <v>321</v>
      </c>
      <c r="DI1" t="s">
        <v>329</v>
      </c>
      <c r="DM1" t="s">
        <v>330</v>
      </c>
      <c r="DQ1" t="s">
        <v>335</v>
      </c>
      <c r="DU1" t="s">
        <v>336</v>
      </c>
      <c r="DY1" t="s">
        <v>337</v>
      </c>
      <c r="EC1" t="s">
        <v>343</v>
      </c>
      <c r="EG1" t="s">
        <v>345</v>
      </c>
      <c r="EK1" t="s">
        <v>360</v>
      </c>
      <c r="EO1" t="s">
        <v>361</v>
      </c>
      <c r="ES1" t="s">
        <v>362</v>
      </c>
      <c r="EW1" t="s">
        <v>363</v>
      </c>
    </row>
    <row r="3" spans="1:156" x14ac:dyDescent="0.25">
      <c r="A3">
        <v>1</v>
      </c>
      <c r="B3" t="s">
        <v>463</v>
      </c>
      <c r="C3">
        <v>150.91999999999999</v>
      </c>
      <c r="D3" t="s">
        <v>178</v>
      </c>
      <c r="E3">
        <v>1</v>
      </c>
      <c r="F3" t="s">
        <v>189</v>
      </c>
      <c r="G3">
        <v>127.83</v>
      </c>
      <c r="H3" t="s">
        <v>190</v>
      </c>
      <c r="I3">
        <v>1</v>
      </c>
      <c r="J3" t="s">
        <v>464</v>
      </c>
      <c r="K3">
        <v>58</v>
      </c>
      <c r="L3" t="s">
        <v>200</v>
      </c>
      <c r="M3">
        <v>1</v>
      </c>
      <c r="N3" t="s">
        <v>60</v>
      </c>
      <c r="O3">
        <v>198</v>
      </c>
      <c r="P3" t="s">
        <v>198</v>
      </c>
      <c r="Q3">
        <v>1</v>
      </c>
      <c r="R3" t="s">
        <v>480</v>
      </c>
      <c r="S3">
        <v>32</v>
      </c>
      <c r="T3" t="s">
        <v>213</v>
      </c>
      <c r="U3">
        <v>1</v>
      </c>
      <c r="V3" t="s">
        <v>60</v>
      </c>
      <c r="W3">
        <v>128</v>
      </c>
      <c r="X3" t="s">
        <v>198</v>
      </c>
      <c r="Y3">
        <v>1</v>
      </c>
      <c r="Z3" t="s">
        <v>463</v>
      </c>
      <c r="AA3">
        <v>88</v>
      </c>
      <c r="AB3" t="s">
        <v>178</v>
      </c>
      <c r="AC3">
        <v>1</v>
      </c>
      <c r="AD3" t="s">
        <v>193</v>
      </c>
      <c r="AE3">
        <v>70</v>
      </c>
      <c r="AF3" t="s">
        <v>194</v>
      </c>
      <c r="AG3">
        <v>1</v>
      </c>
      <c r="AH3" t="s">
        <v>487</v>
      </c>
      <c r="AI3">
        <v>414</v>
      </c>
      <c r="AJ3" t="s">
        <v>225</v>
      </c>
      <c r="AK3">
        <v>1</v>
      </c>
      <c r="AL3" t="s">
        <v>60</v>
      </c>
      <c r="AM3">
        <v>1284</v>
      </c>
      <c r="AN3" t="s">
        <v>198</v>
      </c>
      <c r="AO3">
        <v>1</v>
      </c>
      <c r="AP3" t="s">
        <v>477</v>
      </c>
      <c r="AQ3" t="s">
        <v>230</v>
      </c>
      <c r="AR3" t="s">
        <v>231</v>
      </c>
      <c r="AS3">
        <v>1</v>
      </c>
      <c r="AT3" t="s">
        <v>475</v>
      </c>
      <c r="AU3">
        <v>14.71</v>
      </c>
      <c r="AV3" t="s">
        <v>247</v>
      </c>
      <c r="AW3">
        <v>1</v>
      </c>
      <c r="AX3" t="s">
        <v>192</v>
      </c>
      <c r="AY3">
        <v>11.1</v>
      </c>
      <c r="AZ3" t="s">
        <v>190</v>
      </c>
      <c r="BA3">
        <v>1</v>
      </c>
      <c r="BB3" t="s">
        <v>470</v>
      </c>
      <c r="BC3">
        <v>6</v>
      </c>
      <c r="BD3" t="s">
        <v>182</v>
      </c>
      <c r="BE3">
        <v>1</v>
      </c>
      <c r="BF3" t="s">
        <v>189</v>
      </c>
      <c r="BG3">
        <v>11</v>
      </c>
      <c r="BH3" t="s">
        <v>190</v>
      </c>
      <c r="BI3">
        <v>1</v>
      </c>
      <c r="BJ3" t="s">
        <v>493</v>
      </c>
      <c r="BK3">
        <v>5</v>
      </c>
      <c r="BL3" t="s">
        <v>257</v>
      </c>
      <c r="BM3">
        <v>1</v>
      </c>
      <c r="BN3" t="s">
        <v>208</v>
      </c>
      <c r="BO3">
        <v>8</v>
      </c>
      <c r="BP3" t="s">
        <v>198</v>
      </c>
      <c r="BQ3">
        <v>1</v>
      </c>
      <c r="BR3" t="s">
        <v>504</v>
      </c>
      <c r="BS3">
        <v>38</v>
      </c>
      <c r="BT3" t="s">
        <v>273</v>
      </c>
      <c r="BU3">
        <v>1</v>
      </c>
      <c r="BV3" t="s">
        <v>276</v>
      </c>
      <c r="BW3">
        <v>101</v>
      </c>
      <c r="BX3" t="s">
        <v>190</v>
      </c>
      <c r="BY3">
        <v>1</v>
      </c>
      <c r="BZ3" t="s">
        <v>505</v>
      </c>
      <c r="CA3">
        <v>204</v>
      </c>
      <c r="CB3" t="s">
        <v>183</v>
      </c>
      <c r="CC3">
        <v>1</v>
      </c>
      <c r="CD3" t="s">
        <v>276</v>
      </c>
      <c r="CE3">
        <v>354</v>
      </c>
      <c r="CF3" t="s">
        <v>190</v>
      </c>
      <c r="CG3">
        <v>1</v>
      </c>
      <c r="CH3" t="s">
        <v>517</v>
      </c>
      <c r="CI3" t="s">
        <v>240</v>
      </c>
      <c r="CJ3" t="s">
        <v>293</v>
      </c>
      <c r="CK3">
        <v>1</v>
      </c>
      <c r="CL3" t="s">
        <v>518</v>
      </c>
      <c r="CM3">
        <v>10.55</v>
      </c>
      <c r="CN3" t="s">
        <v>264</v>
      </c>
      <c r="CO3">
        <v>1</v>
      </c>
      <c r="CP3" t="s">
        <v>291</v>
      </c>
      <c r="CQ3">
        <v>9.5500000000000007</v>
      </c>
      <c r="CR3" t="s">
        <v>255</v>
      </c>
      <c r="CS3">
        <v>1</v>
      </c>
      <c r="CT3" t="s">
        <v>509</v>
      </c>
      <c r="CU3">
        <v>3</v>
      </c>
      <c r="CV3" t="s">
        <v>252</v>
      </c>
      <c r="CW3">
        <v>1</v>
      </c>
      <c r="CX3" t="s">
        <v>277</v>
      </c>
      <c r="CY3">
        <v>5</v>
      </c>
      <c r="CZ3" t="s">
        <v>194</v>
      </c>
      <c r="DA3">
        <v>1</v>
      </c>
      <c r="DB3" t="s">
        <v>524</v>
      </c>
      <c r="DC3">
        <v>11</v>
      </c>
      <c r="DD3" t="s">
        <v>205</v>
      </c>
      <c r="DE3">
        <v>1</v>
      </c>
      <c r="DF3" t="s">
        <v>322</v>
      </c>
      <c r="DG3">
        <v>33</v>
      </c>
      <c r="DH3" t="s">
        <v>190</v>
      </c>
      <c r="DI3">
        <v>1</v>
      </c>
      <c r="DJ3" t="s">
        <v>527</v>
      </c>
      <c r="DK3">
        <v>215</v>
      </c>
      <c r="DL3" t="s">
        <v>226</v>
      </c>
      <c r="DM3">
        <v>1</v>
      </c>
      <c r="DN3" t="s">
        <v>322</v>
      </c>
      <c r="DO3">
        <v>589</v>
      </c>
      <c r="DP3" t="s">
        <v>190</v>
      </c>
      <c r="DQ3">
        <v>1</v>
      </c>
      <c r="DR3" t="s">
        <v>536</v>
      </c>
      <c r="DS3" t="s">
        <v>230</v>
      </c>
      <c r="DT3" t="s">
        <v>231</v>
      </c>
      <c r="DU3">
        <v>1</v>
      </c>
      <c r="DV3" t="s">
        <v>537</v>
      </c>
      <c r="DW3">
        <v>40.33</v>
      </c>
      <c r="DX3" t="s">
        <v>247</v>
      </c>
      <c r="DY3">
        <v>1</v>
      </c>
      <c r="DZ3" t="s">
        <v>331</v>
      </c>
      <c r="EA3">
        <v>24.36</v>
      </c>
      <c r="EB3" t="s">
        <v>190</v>
      </c>
      <c r="EC3">
        <v>1</v>
      </c>
      <c r="ED3" t="s">
        <v>527</v>
      </c>
      <c r="EE3">
        <v>3</v>
      </c>
      <c r="EF3" t="s">
        <v>182</v>
      </c>
      <c r="EG3">
        <v>1</v>
      </c>
      <c r="EH3" t="s">
        <v>322</v>
      </c>
      <c r="EI3">
        <v>8</v>
      </c>
      <c r="EJ3" t="s">
        <v>190</v>
      </c>
      <c r="EK3">
        <v>1</v>
      </c>
      <c r="EL3" t="s">
        <v>527</v>
      </c>
      <c r="EM3">
        <v>220</v>
      </c>
      <c r="EN3" t="s">
        <v>226</v>
      </c>
      <c r="EO3">
        <v>1</v>
      </c>
      <c r="EP3" t="s">
        <v>322</v>
      </c>
      <c r="EQ3">
        <v>604</v>
      </c>
      <c r="ER3" t="s">
        <v>190</v>
      </c>
      <c r="ES3">
        <v>1</v>
      </c>
      <c r="ET3" t="s">
        <v>509</v>
      </c>
      <c r="EU3">
        <v>3</v>
      </c>
      <c r="EV3" t="s">
        <v>252</v>
      </c>
      <c r="EW3">
        <v>1</v>
      </c>
      <c r="EX3" t="s">
        <v>322</v>
      </c>
      <c r="EY3">
        <v>8</v>
      </c>
      <c r="EZ3" t="s">
        <v>190</v>
      </c>
    </row>
    <row r="4" spans="1:156" x14ac:dyDescent="0.25">
      <c r="A4">
        <v>2</v>
      </c>
      <c r="B4" t="s">
        <v>465</v>
      </c>
      <c r="C4">
        <v>147.56</v>
      </c>
      <c r="D4" t="s">
        <v>179</v>
      </c>
      <c r="E4">
        <v>2</v>
      </c>
      <c r="F4" t="s">
        <v>140</v>
      </c>
      <c r="G4">
        <v>122.83</v>
      </c>
      <c r="H4" t="s">
        <v>191</v>
      </c>
      <c r="I4">
        <v>2</v>
      </c>
      <c r="J4" t="s">
        <v>466</v>
      </c>
      <c r="K4">
        <v>51</v>
      </c>
      <c r="L4" t="s">
        <v>201</v>
      </c>
      <c r="M4">
        <v>2</v>
      </c>
      <c r="N4" t="s">
        <v>208</v>
      </c>
      <c r="O4">
        <v>152</v>
      </c>
      <c r="P4" t="s">
        <v>198</v>
      </c>
      <c r="R4" t="s">
        <v>476</v>
      </c>
      <c r="S4">
        <v>32</v>
      </c>
      <c r="T4" t="s">
        <v>186</v>
      </c>
      <c r="U4">
        <v>2</v>
      </c>
      <c r="V4" t="s">
        <v>77</v>
      </c>
      <c r="W4">
        <v>83</v>
      </c>
      <c r="X4" t="s">
        <v>194</v>
      </c>
      <c r="Y4">
        <v>2</v>
      </c>
      <c r="Z4" t="s">
        <v>480</v>
      </c>
      <c r="AA4">
        <v>82.05</v>
      </c>
      <c r="AB4" t="s">
        <v>213</v>
      </c>
      <c r="AC4">
        <v>2</v>
      </c>
      <c r="AD4" t="s">
        <v>189</v>
      </c>
      <c r="AE4">
        <v>68.03</v>
      </c>
      <c r="AF4" t="s">
        <v>190</v>
      </c>
      <c r="AG4">
        <v>2</v>
      </c>
      <c r="AH4" t="s">
        <v>483</v>
      </c>
      <c r="AI4">
        <v>377</v>
      </c>
      <c r="AJ4" t="s">
        <v>215</v>
      </c>
      <c r="AK4">
        <v>2</v>
      </c>
      <c r="AL4" t="s">
        <v>77</v>
      </c>
      <c r="AM4">
        <v>1156</v>
      </c>
      <c r="AN4" t="s">
        <v>194</v>
      </c>
      <c r="AO4">
        <v>2</v>
      </c>
      <c r="AP4" t="s">
        <v>488</v>
      </c>
      <c r="AQ4" t="s">
        <v>232</v>
      </c>
      <c r="AR4" t="s">
        <v>233</v>
      </c>
      <c r="AS4">
        <v>2</v>
      </c>
      <c r="AT4" t="s">
        <v>489</v>
      </c>
      <c r="AU4">
        <v>12.8</v>
      </c>
      <c r="AV4" t="s">
        <v>248</v>
      </c>
      <c r="AW4">
        <v>2</v>
      </c>
      <c r="AX4" t="s">
        <v>195</v>
      </c>
      <c r="AY4">
        <v>9.6199999999999992</v>
      </c>
      <c r="AZ4" t="s">
        <v>191</v>
      </c>
      <c r="BA4">
        <v>2</v>
      </c>
      <c r="BB4" t="s">
        <v>465</v>
      </c>
      <c r="BC4">
        <v>5</v>
      </c>
      <c r="BD4" t="s">
        <v>179</v>
      </c>
      <c r="BE4">
        <v>2</v>
      </c>
      <c r="BF4" t="s">
        <v>60</v>
      </c>
      <c r="BG4">
        <v>9</v>
      </c>
      <c r="BH4" t="s">
        <v>198</v>
      </c>
      <c r="BI4">
        <v>2</v>
      </c>
      <c r="BJ4" t="s">
        <v>494</v>
      </c>
      <c r="BK4">
        <v>4</v>
      </c>
      <c r="BL4" t="s">
        <v>258</v>
      </c>
      <c r="BM4">
        <v>2</v>
      </c>
      <c r="BN4" t="s">
        <v>266</v>
      </c>
      <c r="BO4">
        <v>7</v>
      </c>
      <c r="BP4" t="s">
        <v>191</v>
      </c>
      <c r="BQ4">
        <v>2</v>
      </c>
      <c r="BR4" t="s">
        <v>506</v>
      </c>
      <c r="BS4">
        <v>34</v>
      </c>
      <c r="BT4" t="s">
        <v>261</v>
      </c>
      <c r="BU4">
        <v>2</v>
      </c>
      <c r="BV4" t="s">
        <v>277</v>
      </c>
      <c r="BW4">
        <v>70</v>
      </c>
      <c r="BX4" t="s">
        <v>194</v>
      </c>
      <c r="BY4">
        <v>2</v>
      </c>
      <c r="BZ4" t="s">
        <v>507</v>
      </c>
      <c r="CA4">
        <v>191</v>
      </c>
      <c r="CB4" t="s">
        <v>286</v>
      </c>
      <c r="CC4">
        <v>2</v>
      </c>
      <c r="CD4" t="s">
        <v>279</v>
      </c>
      <c r="CE4">
        <v>297</v>
      </c>
      <c r="CF4" t="s">
        <v>194</v>
      </c>
      <c r="CG4">
        <v>2</v>
      </c>
      <c r="CH4" t="s">
        <v>507</v>
      </c>
      <c r="CI4" t="s">
        <v>294</v>
      </c>
      <c r="CJ4" t="s">
        <v>295</v>
      </c>
      <c r="CK4">
        <v>2</v>
      </c>
      <c r="CL4" t="s">
        <v>507</v>
      </c>
      <c r="CM4">
        <v>9.5500000000000007</v>
      </c>
      <c r="CN4" t="s">
        <v>286</v>
      </c>
      <c r="CO4">
        <v>2</v>
      </c>
      <c r="CP4" t="s">
        <v>290</v>
      </c>
      <c r="CQ4">
        <v>9.27</v>
      </c>
      <c r="CR4" t="s">
        <v>255</v>
      </c>
      <c r="CS4">
        <v>2</v>
      </c>
      <c r="CT4" t="s">
        <v>514</v>
      </c>
      <c r="CU4">
        <v>2</v>
      </c>
      <c r="CV4" t="s">
        <v>225</v>
      </c>
      <c r="CW4">
        <v>2</v>
      </c>
      <c r="CX4" t="s">
        <v>276</v>
      </c>
      <c r="CY4">
        <v>4</v>
      </c>
      <c r="CZ4" t="s">
        <v>190</v>
      </c>
      <c r="DB4" t="s">
        <v>525</v>
      </c>
      <c r="DC4">
        <v>11</v>
      </c>
      <c r="DD4" t="s">
        <v>201</v>
      </c>
      <c r="DE4">
        <v>2</v>
      </c>
      <c r="DF4" t="s">
        <v>323</v>
      </c>
      <c r="DG4">
        <v>27</v>
      </c>
      <c r="DH4" t="s">
        <v>190</v>
      </c>
      <c r="DI4">
        <v>2</v>
      </c>
      <c r="DJ4" t="s">
        <v>538</v>
      </c>
      <c r="DK4">
        <v>193</v>
      </c>
      <c r="DL4" t="s">
        <v>183</v>
      </c>
      <c r="DM4">
        <v>2</v>
      </c>
      <c r="DN4" t="s">
        <v>326</v>
      </c>
      <c r="DO4">
        <v>364</v>
      </c>
      <c r="DP4" t="s">
        <v>190</v>
      </c>
      <c r="DQ4">
        <v>2</v>
      </c>
      <c r="DR4" t="s">
        <v>539</v>
      </c>
      <c r="DS4" t="s">
        <v>232</v>
      </c>
      <c r="DT4" t="s">
        <v>233</v>
      </c>
      <c r="DU4">
        <v>2</v>
      </c>
      <c r="DV4" t="s">
        <v>540</v>
      </c>
      <c r="DW4">
        <v>40.25</v>
      </c>
      <c r="DX4" t="s">
        <v>260</v>
      </c>
      <c r="DY4">
        <v>2</v>
      </c>
      <c r="DZ4" t="s">
        <v>332</v>
      </c>
      <c r="EA4">
        <v>23.4</v>
      </c>
      <c r="EB4" t="s">
        <v>191</v>
      </c>
      <c r="ED4" t="s">
        <v>527</v>
      </c>
      <c r="EE4">
        <v>3</v>
      </c>
      <c r="EF4" t="s">
        <v>179</v>
      </c>
      <c r="EG4">
        <v>2</v>
      </c>
      <c r="EH4" t="s">
        <v>331</v>
      </c>
      <c r="EI4">
        <v>3</v>
      </c>
      <c r="EJ4" t="s">
        <v>190</v>
      </c>
      <c r="EK4">
        <v>2</v>
      </c>
      <c r="EL4" t="s">
        <v>505</v>
      </c>
      <c r="EM4">
        <v>213</v>
      </c>
      <c r="EN4" t="s">
        <v>183</v>
      </c>
      <c r="EO4">
        <v>2</v>
      </c>
      <c r="EP4" t="s">
        <v>276</v>
      </c>
      <c r="EQ4">
        <v>468</v>
      </c>
      <c r="ER4" t="s">
        <v>190</v>
      </c>
      <c r="ET4" t="s">
        <v>527</v>
      </c>
      <c r="EU4">
        <v>3</v>
      </c>
      <c r="EV4" t="s">
        <v>182</v>
      </c>
      <c r="EW4">
        <v>2</v>
      </c>
      <c r="EX4" t="s">
        <v>277</v>
      </c>
      <c r="EY4">
        <v>5</v>
      </c>
      <c r="EZ4" t="s">
        <v>194</v>
      </c>
    </row>
    <row r="5" spans="1:156" x14ac:dyDescent="0.25">
      <c r="A5">
        <v>3</v>
      </c>
      <c r="B5" t="s">
        <v>467</v>
      </c>
      <c r="C5">
        <v>145.04</v>
      </c>
      <c r="D5" t="s">
        <v>180</v>
      </c>
      <c r="E5">
        <v>3</v>
      </c>
      <c r="F5" t="s">
        <v>192</v>
      </c>
      <c r="G5">
        <v>112.8</v>
      </c>
      <c r="H5" t="s">
        <v>190</v>
      </c>
      <c r="I5">
        <v>3</v>
      </c>
      <c r="J5" t="s">
        <v>464</v>
      </c>
      <c r="K5">
        <v>50</v>
      </c>
      <c r="L5" t="s">
        <v>202</v>
      </c>
      <c r="M5">
        <v>3</v>
      </c>
      <c r="N5" t="s">
        <v>209</v>
      </c>
      <c r="O5">
        <v>145</v>
      </c>
      <c r="P5" t="s">
        <v>190</v>
      </c>
      <c r="Q5">
        <v>3</v>
      </c>
      <c r="R5" t="s">
        <v>481</v>
      </c>
      <c r="S5">
        <v>31</v>
      </c>
      <c r="T5" t="s">
        <v>214</v>
      </c>
      <c r="V5" t="s">
        <v>189</v>
      </c>
      <c r="W5">
        <v>83</v>
      </c>
      <c r="X5" t="s">
        <v>190</v>
      </c>
      <c r="Y5">
        <v>3</v>
      </c>
      <c r="Z5" t="s">
        <v>465</v>
      </c>
      <c r="AA5">
        <v>75.86</v>
      </c>
      <c r="AB5" t="s">
        <v>179</v>
      </c>
      <c r="AC5">
        <v>3</v>
      </c>
      <c r="AD5" t="s">
        <v>45</v>
      </c>
      <c r="AE5">
        <v>67.47</v>
      </c>
      <c r="AF5" t="s">
        <v>191</v>
      </c>
      <c r="AG5">
        <v>3</v>
      </c>
      <c r="AH5" t="s">
        <v>487</v>
      </c>
      <c r="AI5">
        <v>365</v>
      </c>
      <c r="AJ5" t="s">
        <v>216</v>
      </c>
      <c r="AK5">
        <v>3</v>
      </c>
      <c r="AL5" t="s">
        <v>189</v>
      </c>
      <c r="AM5">
        <v>1142</v>
      </c>
      <c r="AN5" t="s">
        <v>190</v>
      </c>
      <c r="AO5">
        <v>3</v>
      </c>
      <c r="AP5" t="s">
        <v>490</v>
      </c>
      <c r="AQ5" t="s">
        <v>234</v>
      </c>
      <c r="AR5" t="s">
        <v>235</v>
      </c>
      <c r="AS5">
        <v>3</v>
      </c>
      <c r="AT5" t="s">
        <v>467</v>
      </c>
      <c r="AU5">
        <v>12.43</v>
      </c>
      <c r="AV5" t="s">
        <v>180</v>
      </c>
      <c r="AW5">
        <v>3</v>
      </c>
      <c r="AX5" t="s">
        <v>140</v>
      </c>
      <c r="AY5">
        <v>9.41</v>
      </c>
      <c r="AZ5" t="s">
        <v>191</v>
      </c>
      <c r="BA5">
        <v>3</v>
      </c>
      <c r="BB5" t="s">
        <v>468</v>
      </c>
      <c r="BC5">
        <v>4</v>
      </c>
      <c r="BD5" t="s">
        <v>181</v>
      </c>
      <c r="BF5" t="s">
        <v>192</v>
      </c>
      <c r="BG5">
        <v>9</v>
      </c>
      <c r="BH5" t="s">
        <v>190</v>
      </c>
      <c r="BJ5" t="s">
        <v>478</v>
      </c>
      <c r="BK5">
        <v>4</v>
      </c>
      <c r="BL5" t="s">
        <v>206</v>
      </c>
      <c r="BN5" t="s">
        <v>209</v>
      </c>
      <c r="BO5">
        <v>7</v>
      </c>
      <c r="BP5" t="s">
        <v>190</v>
      </c>
      <c r="BQ5">
        <v>3</v>
      </c>
      <c r="BR5" t="s">
        <v>508</v>
      </c>
      <c r="BS5">
        <v>33</v>
      </c>
      <c r="BT5" t="s">
        <v>274</v>
      </c>
      <c r="BU5">
        <v>3</v>
      </c>
      <c r="BV5" t="s">
        <v>278</v>
      </c>
      <c r="BW5">
        <v>64</v>
      </c>
      <c r="BX5" t="s">
        <v>191</v>
      </c>
      <c r="BY5">
        <v>3</v>
      </c>
      <c r="BZ5" t="s">
        <v>504</v>
      </c>
      <c r="CA5">
        <v>166</v>
      </c>
      <c r="CB5" t="s">
        <v>273</v>
      </c>
      <c r="CC5">
        <v>3</v>
      </c>
      <c r="CD5" t="s">
        <v>277</v>
      </c>
      <c r="CE5">
        <v>289</v>
      </c>
      <c r="CF5" t="s">
        <v>194</v>
      </c>
      <c r="CG5">
        <v>3</v>
      </c>
      <c r="CH5" t="s">
        <v>505</v>
      </c>
      <c r="CI5" t="s">
        <v>296</v>
      </c>
      <c r="CJ5" t="s">
        <v>236</v>
      </c>
      <c r="CK5">
        <v>3</v>
      </c>
      <c r="CL5" t="s">
        <v>517</v>
      </c>
      <c r="CM5">
        <v>9.3000000000000007</v>
      </c>
      <c r="CN5" t="s">
        <v>203</v>
      </c>
      <c r="CO5">
        <v>3</v>
      </c>
      <c r="CP5" t="s">
        <v>303</v>
      </c>
      <c r="CQ5">
        <v>5.38</v>
      </c>
      <c r="CR5" t="s">
        <v>255</v>
      </c>
      <c r="CT5" t="s">
        <v>526</v>
      </c>
      <c r="CU5">
        <v>2</v>
      </c>
      <c r="CV5" t="s">
        <v>227</v>
      </c>
      <c r="CX5" t="s">
        <v>208</v>
      </c>
      <c r="CY5">
        <v>4</v>
      </c>
      <c r="CZ5" t="s">
        <v>198</v>
      </c>
      <c r="DB5" t="s">
        <v>527</v>
      </c>
      <c r="DC5">
        <v>11</v>
      </c>
      <c r="DD5" t="s">
        <v>226</v>
      </c>
      <c r="DE5">
        <v>3</v>
      </c>
      <c r="DF5" t="s">
        <v>55</v>
      </c>
      <c r="DG5">
        <v>24</v>
      </c>
      <c r="DH5" t="s">
        <v>194</v>
      </c>
      <c r="DI5">
        <v>3</v>
      </c>
      <c r="DJ5" t="s">
        <v>541</v>
      </c>
      <c r="DK5">
        <v>162</v>
      </c>
      <c r="DL5" t="s">
        <v>225</v>
      </c>
      <c r="DM5">
        <v>3</v>
      </c>
      <c r="DN5" t="s">
        <v>323</v>
      </c>
      <c r="DO5">
        <v>323</v>
      </c>
      <c r="DP5" t="s">
        <v>190</v>
      </c>
      <c r="DQ5">
        <v>3</v>
      </c>
      <c r="DR5" t="s">
        <v>542</v>
      </c>
      <c r="DS5" t="s">
        <v>234</v>
      </c>
      <c r="DT5" t="s">
        <v>235</v>
      </c>
      <c r="DU5">
        <v>3</v>
      </c>
      <c r="DV5" t="s">
        <v>537</v>
      </c>
      <c r="DW5">
        <v>38.33</v>
      </c>
      <c r="DX5" t="s">
        <v>185</v>
      </c>
      <c r="DY5">
        <v>3</v>
      </c>
      <c r="DZ5" t="s">
        <v>326</v>
      </c>
      <c r="EA5">
        <v>22.75</v>
      </c>
      <c r="EB5" t="s">
        <v>190</v>
      </c>
      <c r="EC5">
        <v>3</v>
      </c>
      <c r="ED5" t="s">
        <v>551</v>
      </c>
      <c r="EE5">
        <v>2</v>
      </c>
      <c r="EF5" t="s">
        <v>251</v>
      </c>
      <c r="EH5" t="s">
        <v>326</v>
      </c>
      <c r="EI5">
        <v>3</v>
      </c>
      <c r="EJ5" t="s">
        <v>190</v>
      </c>
      <c r="EK5">
        <v>3</v>
      </c>
      <c r="EL5" t="s">
        <v>507</v>
      </c>
      <c r="EM5">
        <v>209</v>
      </c>
      <c r="EN5" t="s">
        <v>286</v>
      </c>
      <c r="EO5">
        <v>3</v>
      </c>
      <c r="EP5" t="s">
        <v>280</v>
      </c>
      <c r="EQ5">
        <v>413</v>
      </c>
      <c r="ER5" t="s">
        <v>194</v>
      </c>
      <c r="ET5" t="s">
        <v>554</v>
      </c>
      <c r="EU5">
        <v>3</v>
      </c>
      <c r="EV5" t="s">
        <v>182</v>
      </c>
      <c r="EW5">
        <v>3</v>
      </c>
      <c r="EX5" t="s">
        <v>276</v>
      </c>
      <c r="EY5">
        <v>4</v>
      </c>
      <c r="EZ5" t="s">
        <v>190</v>
      </c>
    </row>
    <row r="6" spans="1:156" x14ac:dyDescent="0.25">
      <c r="A6">
        <v>4</v>
      </c>
      <c r="B6" t="s">
        <v>468</v>
      </c>
      <c r="C6">
        <v>140.69</v>
      </c>
      <c r="D6" t="s">
        <v>181</v>
      </c>
      <c r="E6">
        <v>4</v>
      </c>
      <c r="F6" t="s">
        <v>193</v>
      </c>
      <c r="G6">
        <v>111.93</v>
      </c>
      <c r="H6" t="s">
        <v>194</v>
      </c>
      <c r="J6" t="s">
        <v>469</v>
      </c>
      <c r="K6">
        <v>50</v>
      </c>
      <c r="L6" t="s">
        <v>184</v>
      </c>
      <c r="M6">
        <v>4</v>
      </c>
      <c r="N6" t="s">
        <v>77</v>
      </c>
      <c r="O6">
        <v>133</v>
      </c>
      <c r="P6" t="s">
        <v>194</v>
      </c>
      <c r="R6" t="s">
        <v>482</v>
      </c>
      <c r="S6">
        <v>31</v>
      </c>
      <c r="T6" t="s">
        <v>213</v>
      </c>
      <c r="U6">
        <v>4</v>
      </c>
      <c r="V6" t="s">
        <v>209</v>
      </c>
      <c r="W6">
        <v>81</v>
      </c>
      <c r="X6" t="s">
        <v>190</v>
      </c>
      <c r="Y6">
        <v>4</v>
      </c>
      <c r="Z6" t="s">
        <v>481</v>
      </c>
      <c r="AA6">
        <v>73.81</v>
      </c>
      <c r="AB6" t="s">
        <v>214</v>
      </c>
      <c r="AC6">
        <v>4</v>
      </c>
      <c r="AD6" t="s">
        <v>16</v>
      </c>
      <c r="AE6">
        <v>65.790000000000006</v>
      </c>
      <c r="AF6" t="s">
        <v>191</v>
      </c>
      <c r="AG6">
        <v>4</v>
      </c>
      <c r="AH6" t="s">
        <v>466</v>
      </c>
      <c r="AI6">
        <v>357</v>
      </c>
      <c r="AJ6" t="s">
        <v>201</v>
      </c>
      <c r="AK6">
        <v>4</v>
      </c>
      <c r="AL6" t="s">
        <v>208</v>
      </c>
      <c r="AM6">
        <v>1128</v>
      </c>
      <c r="AN6" t="s">
        <v>198</v>
      </c>
      <c r="AP6" t="s">
        <v>472</v>
      </c>
      <c r="AQ6" t="s">
        <v>234</v>
      </c>
      <c r="AR6" t="s">
        <v>236</v>
      </c>
      <c r="AS6">
        <v>4</v>
      </c>
      <c r="AT6" t="s">
        <v>472</v>
      </c>
      <c r="AU6">
        <v>11.72</v>
      </c>
      <c r="AV6" t="s">
        <v>183</v>
      </c>
      <c r="AW6">
        <v>4</v>
      </c>
      <c r="AX6" t="s">
        <v>189</v>
      </c>
      <c r="AY6">
        <v>9.36</v>
      </c>
      <c r="AZ6" t="s">
        <v>190</v>
      </c>
      <c r="BB6" t="s">
        <v>472</v>
      </c>
      <c r="BC6">
        <v>4</v>
      </c>
      <c r="BD6" t="s">
        <v>183</v>
      </c>
      <c r="BE6">
        <v>4</v>
      </c>
      <c r="BF6" t="s">
        <v>197</v>
      </c>
      <c r="BG6">
        <v>8</v>
      </c>
      <c r="BH6" t="s">
        <v>190</v>
      </c>
      <c r="BJ6" t="s">
        <v>464</v>
      </c>
      <c r="BK6">
        <v>4</v>
      </c>
      <c r="BL6" t="s">
        <v>200</v>
      </c>
      <c r="BM6">
        <v>4</v>
      </c>
      <c r="BN6" t="s">
        <v>211</v>
      </c>
      <c r="BO6">
        <v>6</v>
      </c>
      <c r="BP6" t="s">
        <v>194</v>
      </c>
      <c r="BQ6">
        <v>4</v>
      </c>
      <c r="BR6" t="s">
        <v>509</v>
      </c>
      <c r="BS6">
        <v>30</v>
      </c>
      <c r="BT6" t="s">
        <v>252</v>
      </c>
      <c r="BU6">
        <v>4</v>
      </c>
      <c r="BV6" t="s">
        <v>279</v>
      </c>
      <c r="BW6">
        <v>57</v>
      </c>
      <c r="BX6" t="s">
        <v>194</v>
      </c>
      <c r="BY6">
        <v>4</v>
      </c>
      <c r="BZ6" t="s">
        <v>506</v>
      </c>
      <c r="CA6">
        <v>158</v>
      </c>
      <c r="CB6" t="s">
        <v>261</v>
      </c>
      <c r="CC6">
        <v>4</v>
      </c>
      <c r="CD6" t="s">
        <v>87</v>
      </c>
      <c r="CE6">
        <v>259</v>
      </c>
      <c r="CF6" t="s">
        <v>191</v>
      </c>
      <c r="CH6" t="s">
        <v>518</v>
      </c>
      <c r="CI6">
        <v>58</v>
      </c>
      <c r="CJ6" t="s">
        <v>297</v>
      </c>
      <c r="CK6">
        <v>4</v>
      </c>
      <c r="CL6" t="s">
        <v>505</v>
      </c>
      <c r="CM6">
        <v>9.27</v>
      </c>
      <c r="CN6" t="s">
        <v>183</v>
      </c>
      <c r="CO6">
        <v>4</v>
      </c>
      <c r="CP6" t="s">
        <v>304</v>
      </c>
      <c r="CQ6">
        <v>5.35</v>
      </c>
      <c r="CR6" t="s">
        <v>191</v>
      </c>
      <c r="CT6" t="s">
        <v>510</v>
      </c>
      <c r="CU6">
        <v>2</v>
      </c>
      <c r="CV6" t="s">
        <v>204</v>
      </c>
      <c r="CX6" t="s">
        <v>281</v>
      </c>
      <c r="CY6">
        <v>4</v>
      </c>
      <c r="CZ6" t="s">
        <v>190</v>
      </c>
      <c r="DB6" t="s">
        <v>528</v>
      </c>
      <c r="DC6">
        <v>11</v>
      </c>
      <c r="DD6" t="s">
        <v>219</v>
      </c>
      <c r="DE6">
        <v>4</v>
      </c>
      <c r="DF6" t="s">
        <v>280</v>
      </c>
      <c r="DG6">
        <v>20</v>
      </c>
      <c r="DH6" t="s">
        <v>194</v>
      </c>
      <c r="DI6">
        <v>4</v>
      </c>
      <c r="DJ6" t="s">
        <v>540</v>
      </c>
      <c r="DK6">
        <v>161</v>
      </c>
      <c r="DL6" t="s">
        <v>260</v>
      </c>
      <c r="DM6">
        <v>4</v>
      </c>
      <c r="DN6" t="s">
        <v>55</v>
      </c>
      <c r="DO6">
        <v>321</v>
      </c>
      <c r="DP6" t="s">
        <v>194</v>
      </c>
      <c r="DR6" t="s">
        <v>538</v>
      </c>
      <c r="DS6" t="s">
        <v>234</v>
      </c>
      <c r="DT6" t="s">
        <v>236</v>
      </c>
      <c r="DU6">
        <v>4</v>
      </c>
      <c r="DV6" t="s">
        <v>536</v>
      </c>
      <c r="DW6">
        <v>35</v>
      </c>
      <c r="DX6" t="s">
        <v>186</v>
      </c>
      <c r="DY6">
        <v>4</v>
      </c>
      <c r="DZ6" t="s">
        <v>338</v>
      </c>
      <c r="EA6">
        <v>21.62</v>
      </c>
      <c r="EB6" t="s">
        <v>191</v>
      </c>
      <c r="ED6" t="s">
        <v>552</v>
      </c>
      <c r="EE6">
        <v>2</v>
      </c>
      <c r="EF6" t="s">
        <v>215</v>
      </c>
      <c r="EH6" t="s">
        <v>346</v>
      </c>
      <c r="EI6">
        <v>3</v>
      </c>
      <c r="EJ6" t="s">
        <v>194</v>
      </c>
      <c r="EK6">
        <v>4</v>
      </c>
      <c r="EL6" t="s">
        <v>515</v>
      </c>
      <c r="EM6">
        <v>190</v>
      </c>
      <c r="EN6" t="s">
        <v>288</v>
      </c>
      <c r="EO6">
        <v>4</v>
      </c>
      <c r="EP6" t="s">
        <v>326</v>
      </c>
      <c r="EQ6">
        <v>357</v>
      </c>
      <c r="ER6" t="s">
        <v>190</v>
      </c>
      <c r="ET6" t="s">
        <v>527</v>
      </c>
      <c r="EU6">
        <v>3</v>
      </c>
      <c r="EV6" t="s">
        <v>179</v>
      </c>
      <c r="EX6" t="s">
        <v>208</v>
      </c>
      <c r="EY6">
        <v>4</v>
      </c>
      <c r="EZ6" t="s">
        <v>198</v>
      </c>
    </row>
    <row r="7" spans="1:156" x14ac:dyDescent="0.25">
      <c r="A7">
        <v>5</v>
      </c>
      <c r="B7" t="s">
        <v>470</v>
      </c>
      <c r="C7">
        <v>134.84</v>
      </c>
      <c r="D7" t="s">
        <v>182</v>
      </c>
      <c r="E7">
        <v>5</v>
      </c>
      <c r="F7" t="s">
        <v>195</v>
      </c>
      <c r="G7">
        <v>105.98</v>
      </c>
      <c r="H7" t="s">
        <v>191</v>
      </c>
      <c r="I7">
        <v>5</v>
      </c>
      <c r="J7" t="s">
        <v>471</v>
      </c>
      <c r="K7">
        <v>49</v>
      </c>
      <c r="L7" t="s">
        <v>203</v>
      </c>
      <c r="M7">
        <v>5</v>
      </c>
      <c r="N7" t="s">
        <v>189</v>
      </c>
      <c r="O7">
        <v>122</v>
      </c>
      <c r="P7" t="s">
        <v>190</v>
      </c>
      <c r="R7" t="s">
        <v>483</v>
      </c>
      <c r="S7">
        <v>31</v>
      </c>
      <c r="T7" t="s">
        <v>215</v>
      </c>
      <c r="U7">
        <v>5</v>
      </c>
      <c r="V7" t="s">
        <v>208</v>
      </c>
      <c r="W7">
        <v>76</v>
      </c>
      <c r="X7" t="s">
        <v>198</v>
      </c>
      <c r="Y7">
        <v>5</v>
      </c>
      <c r="Z7" t="s">
        <v>484</v>
      </c>
      <c r="AA7">
        <v>73.53</v>
      </c>
      <c r="AB7" t="s">
        <v>219</v>
      </c>
      <c r="AC7">
        <v>5</v>
      </c>
      <c r="AD7" t="s">
        <v>60</v>
      </c>
      <c r="AE7">
        <v>64.650000000000006</v>
      </c>
      <c r="AF7" t="s">
        <v>198</v>
      </c>
      <c r="AH7" t="s">
        <v>465</v>
      </c>
      <c r="AI7">
        <v>357</v>
      </c>
      <c r="AJ7" t="s">
        <v>226</v>
      </c>
      <c r="AK7">
        <v>5</v>
      </c>
      <c r="AL7" t="s">
        <v>192</v>
      </c>
      <c r="AM7">
        <v>932</v>
      </c>
      <c r="AN7" t="s">
        <v>190</v>
      </c>
      <c r="AP7" t="s">
        <v>467</v>
      </c>
      <c r="AQ7" t="s">
        <v>234</v>
      </c>
      <c r="AR7" t="s">
        <v>237</v>
      </c>
      <c r="AS7">
        <v>5</v>
      </c>
      <c r="AT7" t="s">
        <v>490</v>
      </c>
      <c r="AU7">
        <v>11.59</v>
      </c>
      <c r="AV7" t="s">
        <v>227</v>
      </c>
      <c r="AW7">
        <v>5</v>
      </c>
      <c r="AX7" t="s">
        <v>77</v>
      </c>
      <c r="AY7">
        <v>8.69</v>
      </c>
      <c r="AZ7" t="s">
        <v>194</v>
      </c>
      <c r="BB7" t="s">
        <v>475</v>
      </c>
      <c r="BC7">
        <v>4</v>
      </c>
      <c r="BD7" t="s">
        <v>185</v>
      </c>
      <c r="BE7">
        <v>5</v>
      </c>
      <c r="BF7" t="s">
        <v>254</v>
      </c>
      <c r="BG7">
        <v>6</v>
      </c>
      <c r="BH7" t="s">
        <v>191</v>
      </c>
      <c r="BJ7" t="s">
        <v>495</v>
      </c>
      <c r="BK7">
        <v>4</v>
      </c>
      <c r="BL7" t="s">
        <v>259</v>
      </c>
      <c r="BM7">
        <v>5</v>
      </c>
      <c r="BN7" t="s">
        <v>210</v>
      </c>
      <c r="BO7">
        <v>5</v>
      </c>
      <c r="BP7" t="s">
        <v>194</v>
      </c>
      <c r="BR7" t="s">
        <v>510</v>
      </c>
      <c r="BS7">
        <v>30</v>
      </c>
      <c r="BT7" t="s">
        <v>202</v>
      </c>
      <c r="BU7">
        <v>5</v>
      </c>
      <c r="BV7" t="s">
        <v>87</v>
      </c>
      <c r="BW7">
        <v>55</v>
      </c>
      <c r="BX7" t="s">
        <v>191</v>
      </c>
      <c r="BY7">
        <v>5</v>
      </c>
      <c r="BZ7" t="s">
        <v>509</v>
      </c>
      <c r="CA7">
        <v>157</v>
      </c>
      <c r="CB7" t="s">
        <v>252</v>
      </c>
      <c r="CC7">
        <v>5</v>
      </c>
      <c r="CD7" t="s">
        <v>278</v>
      </c>
      <c r="CE7">
        <v>230</v>
      </c>
      <c r="CF7" t="s">
        <v>191</v>
      </c>
      <c r="CG7">
        <v>5</v>
      </c>
      <c r="CH7" t="s">
        <v>519</v>
      </c>
      <c r="CI7">
        <v>52</v>
      </c>
      <c r="CJ7" t="s">
        <v>298</v>
      </c>
      <c r="CK7">
        <v>5</v>
      </c>
      <c r="CL7" t="s">
        <v>515</v>
      </c>
      <c r="CM7">
        <v>9</v>
      </c>
      <c r="CN7" t="s">
        <v>288</v>
      </c>
      <c r="CO7">
        <v>5</v>
      </c>
      <c r="CP7" t="s">
        <v>305</v>
      </c>
      <c r="CQ7">
        <v>5.23</v>
      </c>
      <c r="CR7" t="s">
        <v>191</v>
      </c>
      <c r="CT7" t="s">
        <v>510</v>
      </c>
      <c r="CU7">
        <v>2</v>
      </c>
      <c r="CV7" t="s">
        <v>202</v>
      </c>
      <c r="CW7">
        <v>5</v>
      </c>
      <c r="CX7" t="s">
        <v>87</v>
      </c>
      <c r="CY7">
        <v>3</v>
      </c>
      <c r="CZ7" t="s">
        <v>191</v>
      </c>
      <c r="DA7">
        <v>5</v>
      </c>
      <c r="DB7" t="s">
        <v>529</v>
      </c>
      <c r="DC7">
        <v>10</v>
      </c>
      <c r="DD7" t="s">
        <v>214</v>
      </c>
      <c r="DF7" t="s">
        <v>281</v>
      </c>
      <c r="DG7">
        <v>20</v>
      </c>
      <c r="DH7" t="s">
        <v>190</v>
      </c>
      <c r="DI7">
        <v>5</v>
      </c>
      <c r="DJ7" t="s">
        <v>542</v>
      </c>
      <c r="DK7">
        <v>152</v>
      </c>
      <c r="DL7" t="s">
        <v>227</v>
      </c>
      <c r="DM7">
        <v>5</v>
      </c>
      <c r="DN7" t="s">
        <v>331</v>
      </c>
      <c r="DO7">
        <v>268</v>
      </c>
      <c r="DP7" t="s">
        <v>190</v>
      </c>
      <c r="DR7" t="s">
        <v>543</v>
      </c>
      <c r="DS7" t="s">
        <v>234</v>
      </c>
      <c r="DT7" t="s">
        <v>237</v>
      </c>
      <c r="DV7" t="s">
        <v>539</v>
      </c>
      <c r="DW7">
        <v>35</v>
      </c>
      <c r="DX7" t="s">
        <v>206</v>
      </c>
      <c r="DY7">
        <v>5</v>
      </c>
      <c r="DZ7" t="s">
        <v>339</v>
      </c>
      <c r="EA7">
        <v>19.89</v>
      </c>
      <c r="EB7" t="s">
        <v>194</v>
      </c>
      <c r="ED7" t="s">
        <v>553</v>
      </c>
      <c r="EE7">
        <v>2</v>
      </c>
      <c r="EF7" t="s">
        <v>257</v>
      </c>
      <c r="EH7" t="s">
        <v>333</v>
      </c>
      <c r="EI7">
        <v>3</v>
      </c>
      <c r="EJ7" t="s">
        <v>191</v>
      </c>
      <c r="EK7">
        <v>5</v>
      </c>
      <c r="EL7" t="s">
        <v>538</v>
      </c>
      <c r="EM7">
        <v>189</v>
      </c>
      <c r="EN7" t="s">
        <v>183</v>
      </c>
      <c r="EO7">
        <v>5</v>
      </c>
      <c r="EP7" t="s">
        <v>281</v>
      </c>
      <c r="EQ7">
        <v>348</v>
      </c>
      <c r="ER7" t="s">
        <v>190</v>
      </c>
      <c r="ET7" t="s">
        <v>555</v>
      </c>
      <c r="EU7">
        <v>3</v>
      </c>
      <c r="EV7" t="s">
        <v>184</v>
      </c>
      <c r="EX7" t="s">
        <v>280</v>
      </c>
      <c r="EY7">
        <v>4</v>
      </c>
      <c r="EZ7" t="s">
        <v>194</v>
      </c>
    </row>
    <row r="8" spans="1:156" x14ac:dyDescent="0.25">
      <c r="A8">
        <v>6</v>
      </c>
      <c r="B8" t="s">
        <v>472</v>
      </c>
      <c r="C8">
        <v>127.87</v>
      </c>
      <c r="D8" t="s">
        <v>183</v>
      </c>
      <c r="E8">
        <v>6</v>
      </c>
      <c r="F8" t="s">
        <v>196</v>
      </c>
      <c r="G8">
        <v>97.61</v>
      </c>
      <c r="H8" t="s">
        <v>191</v>
      </c>
      <c r="J8" t="s">
        <v>473</v>
      </c>
      <c r="K8">
        <v>49</v>
      </c>
      <c r="L8" t="s">
        <v>204</v>
      </c>
      <c r="M8">
        <v>6</v>
      </c>
      <c r="N8" t="s">
        <v>197</v>
      </c>
      <c r="O8">
        <v>97</v>
      </c>
      <c r="P8" t="s">
        <v>190</v>
      </c>
      <c r="R8" t="s">
        <v>464</v>
      </c>
      <c r="S8">
        <v>31</v>
      </c>
      <c r="T8" t="s">
        <v>202</v>
      </c>
      <c r="U8">
        <v>6</v>
      </c>
      <c r="V8" t="s">
        <v>197</v>
      </c>
      <c r="W8">
        <v>61</v>
      </c>
      <c r="X8" t="s">
        <v>190</v>
      </c>
      <c r="Y8">
        <v>6</v>
      </c>
      <c r="Z8" t="s">
        <v>468</v>
      </c>
      <c r="AA8">
        <v>73.33</v>
      </c>
      <c r="AB8" t="s">
        <v>181</v>
      </c>
      <c r="AC8">
        <v>6</v>
      </c>
      <c r="AD8" t="s">
        <v>222</v>
      </c>
      <c r="AE8">
        <v>63.64</v>
      </c>
      <c r="AF8" t="s">
        <v>191</v>
      </c>
      <c r="AG8">
        <v>6</v>
      </c>
      <c r="AH8" t="s">
        <v>476</v>
      </c>
      <c r="AI8">
        <v>354</v>
      </c>
      <c r="AJ8" t="s">
        <v>186</v>
      </c>
      <c r="AK8">
        <v>6</v>
      </c>
      <c r="AL8" t="s">
        <v>209</v>
      </c>
      <c r="AM8">
        <v>829</v>
      </c>
      <c r="AN8" t="s">
        <v>190</v>
      </c>
      <c r="AO8">
        <v>6</v>
      </c>
      <c r="AP8" t="s">
        <v>491</v>
      </c>
      <c r="AQ8" t="s">
        <v>238</v>
      </c>
      <c r="AR8" t="s">
        <v>239</v>
      </c>
      <c r="AS8">
        <v>6</v>
      </c>
      <c r="AT8" t="s">
        <v>479</v>
      </c>
      <c r="AU8">
        <v>10.87</v>
      </c>
      <c r="AV8" t="s">
        <v>187</v>
      </c>
      <c r="AW8">
        <v>6</v>
      </c>
      <c r="AX8" t="s">
        <v>193</v>
      </c>
      <c r="AY8">
        <v>8.61</v>
      </c>
      <c r="AZ8" t="s">
        <v>194</v>
      </c>
      <c r="BA8">
        <v>6</v>
      </c>
      <c r="BB8" t="s">
        <v>496</v>
      </c>
      <c r="BC8">
        <v>3</v>
      </c>
      <c r="BD8" t="s">
        <v>251</v>
      </c>
      <c r="BF8" t="s">
        <v>77</v>
      </c>
      <c r="BG8">
        <v>6</v>
      </c>
      <c r="BH8" t="s">
        <v>194</v>
      </c>
      <c r="BI8">
        <v>6</v>
      </c>
      <c r="BJ8" t="s">
        <v>466</v>
      </c>
      <c r="BK8">
        <v>3</v>
      </c>
      <c r="BL8" t="s">
        <v>201</v>
      </c>
      <c r="BN8" t="s">
        <v>267</v>
      </c>
      <c r="BO8">
        <v>5</v>
      </c>
      <c r="BP8" t="s">
        <v>255</v>
      </c>
      <c r="BR8" t="s">
        <v>511</v>
      </c>
      <c r="BS8">
        <v>30</v>
      </c>
      <c r="BT8" t="s">
        <v>264</v>
      </c>
      <c r="BU8">
        <v>6</v>
      </c>
      <c r="BV8" t="s">
        <v>280</v>
      </c>
      <c r="BW8">
        <v>52</v>
      </c>
      <c r="BX8" t="s">
        <v>194</v>
      </c>
      <c r="BY8">
        <v>6</v>
      </c>
      <c r="BZ8" t="s">
        <v>508</v>
      </c>
      <c r="CA8">
        <v>145</v>
      </c>
      <c r="CB8" t="s">
        <v>274</v>
      </c>
      <c r="CC8">
        <v>6</v>
      </c>
      <c r="CD8" t="s">
        <v>290</v>
      </c>
      <c r="CE8">
        <v>204</v>
      </c>
      <c r="CF8" t="s">
        <v>255</v>
      </c>
      <c r="CG8">
        <v>6</v>
      </c>
      <c r="CH8" t="s">
        <v>508</v>
      </c>
      <c r="CI8">
        <v>49</v>
      </c>
      <c r="CJ8" t="s">
        <v>299</v>
      </c>
      <c r="CK8">
        <v>6</v>
      </c>
      <c r="CL8" t="s">
        <v>513</v>
      </c>
      <c r="CM8">
        <v>8.56</v>
      </c>
      <c r="CN8" t="s">
        <v>287</v>
      </c>
      <c r="CO8">
        <v>6</v>
      </c>
      <c r="CP8" t="s">
        <v>279</v>
      </c>
      <c r="CQ8">
        <v>5.21</v>
      </c>
      <c r="CR8" t="s">
        <v>194</v>
      </c>
      <c r="CT8" t="s">
        <v>530</v>
      </c>
      <c r="CU8">
        <v>2</v>
      </c>
      <c r="CV8" t="s">
        <v>200</v>
      </c>
      <c r="CW8">
        <v>6</v>
      </c>
      <c r="CX8" t="s">
        <v>278</v>
      </c>
      <c r="CY8">
        <v>2</v>
      </c>
      <c r="CZ8" t="s">
        <v>191</v>
      </c>
      <c r="DB8" t="s">
        <v>522</v>
      </c>
      <c r="DC8">
        <v>10</v>
      </c>
      <c r="DD8" t="s">
        <v>220</v>
      </c>
      <c r="DE8">
        <v>6</v>
      </c>
      <c r="DF8" t="s">
        <v>324</v>
      </c>
      <c r="DG8">
        <v>18</v>
      </c>
      <c r="DH8" t="s">
        <v>191</v>
      </c>
      <c r="DJ8" t="s">
        <v>544</v>
      </c>
      <c r="DK8">
        <v>152</v>
      </c>
      <c r="DL8" t="s">
        <v>181</v>
      </c>
      <c r="DM8">
        <v>6</v>
      </c>
      <c r="DN8" t="s">
        <v>328</v>
      </c>
      <c r="DO8">
        <v>256</v>
      </c>
      <c r="DP8" t="s">
        <v>194</v>
      </c>
      <c r="DQ8">
        <v>6</v>
      </c>
      <c r="DR8" t="s">
        <v>545</v>
      </c>
      <c r="DS8" t="s">
        <v>238</v>
      </c>
      <c r="DT8" t="s">
        <v>239</v>
      </c>
      <c r="DU8">
        <v>6</v>
      </c>
      <c r="DV8" t="s">
        <v>546</v>
      </c>
      <c r="DW8">
        <v>32.25</v>
      </c>
      <c r="DX8" t="s">
        <v>248</v>
      </c>
      <c r="DY8">
        <v>6</v>
      </c>
      <c r="DZ8" t="s">
        <v>334</v>
      </c>
      <c r="EA8">
        <v>19.82</v>
      </c>
      <c r="EB8" t="s">
        <v>191</v>
      </c>
      <c r="ED8" t="s">
        <v>539</v>
      </c>
      <c r="EE8">
        <v>2</v>
      </c>
      <c r="EF8" t="s">
        <v>252</v>
      </c>
      <c r="EG8">
        <v>6</v>
      </c>
      <c r="EH8" t="s">
        <v>347</v>
      </c>
      <c r="EI8">
        <v>2</v>
      </c>
      <c r="EJ8" t="s">
        <v>194</v>
      </c>
      <c r="EK8">
        <v>6</v>
      </c>
      <c r="EL8" t="s">
        <v>504</v>
      </c>
      <c r="EM8">
        <v>181</v>
      </c>
      <c r="EN8" t="s">
        <v>273</v>
      </c>
      <c r="EO8">
        <v>6</v>
      </c>
      <c r="EP8" t="s">
        <v>277</v>
      </c>
      <c r="EQ8">
        <v>345</v>
      </c>
      <c r="ER8" t="s">
        <v>194</v>
      </c>
      <c r="ES8">
        <v>6</v>
      </c>
      <c r="ET8" t="s">
        <v>551</v>
      </c>
      <c r="EU8">
        <v>2</v>
      </c>
      <c r="EV8" t="s">
        <v>251</v>
      </c>
      <c r="EX8" t="s">
        <v>281</v>
      </c>
      <c r="EY8">
        <v>4</v>
      </c>
      <c r="EZ8" t="s">
        <v>190</v>
      </c>
    </row>
    <row r="9" spans="1:156" x14ac:dyDescent="0.25">
      <c r="A9">
        <v>7</v>
      </c>
      <c r="B9" t="s">
        <v>465</v>
      </c>
      <c r="C9">
        <v>127.2</v>
      </c>
      <c r="D9" t="s">
        <v>184</v>
      </c>
      <c r="E9">
        <v>7</v>
      </c>
      <c r="F9" t="s">
        <v>197</v>
      </c>
      <c r="G9">
        <v>96.33</v>
      </c>
      <c r="H9" t="s">
        <v>190</v>
      </c>
      <c r="J9" t="s">
        <v>474</v>
      </c>
      <c r="K9">
        <v>49</v>
      </c>
      <c r="L9" t="s">
        <v>182</v>
      </c>
      <c r="M9">
        <v>7</v>
      </c>
      <c r="N9" t="s">
        <v>210</v>
      </c>
      <c r="O9">
        <v>91</v>
      </c>
      <c r="P9" t="s">
        <v>194</v>
      </c>
      <c r="Q9">
        <v>7</v>
      </c>
      <c r="R9" t="s">
        <v>466</v>
      </c>
      <c r="S9">
        <v>30</v>
      </c>
      <c r="T9" t="s">
        <v>201</v>
      </c>
      <c r="U9">
        <v>7</v>
      </c>
      <c r="V9" t="s">
        <v>45</v>
      </c>
      <c r="W9">
        <v>56</v>
      </c>
      <c r="X9" t="s">
        <v>191</v>
      </c>
      <c r="Y9">
        <v>7</v>
      </c>
      <c r="Z9" t="s">
        <v>483</v>
      </c>
      <c r="AA9">
        <v>72.09</v>
      </c>
      <c r="AB9" t="s">
        <v>215</v>
      </c>
      <c r="AC9">
        <v>7</v>
      </c>
      <c r="AD9" t="s">
        <v>223</v>
      </c>
      <c r="AE9">
        <v>63.41</v>
      </c>
      <c r="AF9" t="s">
        <v>194</v>
      </c>
      <c r="AG9">
        <v>7</v>
      </c>
      <c r="AH9" t="s">
        <v>472</v>
      </c>
      <c r="AI9">
        <v>340</v>
      </c>
      <c r="AJ9" t="s">
        <v>183</v>
      </c>
      <c r="AK9">
        <v>7</v>
      </c>
      <c r="AL9" t="s">
        <v>197</v>
      </c>
      <c r="AM9">
        <v>734</v>
      </c>
      <c r="AN9" t="s">
        <v>190</v>
      </c>
      <c r="AO9">
        <v>7</v>
      </c>
      <c r="AP9" t="s">
        <v>475</v>
      </c>
      <c r="AQ9" t="s">
        <v>240</v>
      </c>
      <c r="AR9" t="s">
        <v>241</v>
      </c>
      <c r="AS9">
        <v>7</v>
      </c>
      <c r="AT9" t="s">
        <v>463</v>
      </c>
      <c r="AU9">
        <v>10.72</v>
      </c>
      <c r="AV9" t="s">
        <v>178</v>
      </c>
      <c r="AW9">
        <v>7</v>
      </c>
      <c r="AX9" t="s">
        <v>222</v>
      </c>
      <c r="AY9">
        <v>8.02</v>
      </c>
      <c r="AZ9" t="s">
        <v>191</v>
      </c>
      <c r="BB9" t="s">
        <v>483</v>
      </c>
      <c r="BC9">
        <v>3</v>
      </c>
      <c r="BD9" t="s">
        <v>215</v>
      </c>
      <c r="BE9">
        <v>7</v>
      </c>
      <c r="BF9" t="s">
        <v>193</v>
      </c>
      <c r="BG9">
        <v>5</v>
      </c>
      <c r="BH9" t="s">
        <v>194</v>
      </c>
      <c r="BJ9" t="s">
        <v>497</v>
      </c>
      <c r="BK9">
        <v>3</v>
      </c>
      <c r="BL9" t="s">
        <v>227</v>
      </c>
      <c r="BM9">
        <v>7</v>
      </c>
      <c r="BN9" t="s">
        <v>268</v>
      </c>
      <c r="BO9">
        <v>4</v>
      </c>
      <c r="BP9" t="s">
        <v>191</v>
      </c>
      <c r="BQ9">
        <v>7</v>
      </c>
      <c r="BR9" t="s">
        <v>512</v>
      </c>
      <c r="BS9">
        <v>29</v>
      </c>
      <c r="BT9" t="s">
        <v>257</v>
      </c>
      <c r="BV9" t="s">
        <v>281</v>
      </c>
      <c r="BW9">
        <v>52</v>
      </c>
      <c r="BX9" t="s">
        <v>190</v>
      </c>
      <c r="BY9">
        <v>7</v>
      </c>
      <c r="BZ9" t="s">
        <v>513</v>
      </c>
      <c r="CA9">
        <v>137</v>
      </c>
      <c r="CB9" t="s">
        <v>287</v>
      </c>
      <c r="CD9" t="s">
        <v>281</v>
      </c>
      <c r="CE9">
        <v>204</v>
      </c>
      <c r="CF9" t="s">
        <v>190</v>
      </c>
      <c r="CG9">
        <v>7</v>
      </c>
      <c r="CH9" t="s">
        <v>520</v>
      </c>
      <c r="CI9">
        <v>44</v>
      </c>
      <c r="CJ9" t="s">
        <v>239</v>
      </c>
      <c r="CK9">
        <v>7</v>
      </c>
      <c r="CL9" t="s">
        <v>519</v>
      </c>
      <c r="CM9">
        <v>7.47</v>
      </c>
      <c r="CN9" t="s">
        <v>220</v>
      </c>
      <c r="CO9">
        <v>7</v>
      </c>
      <c r="CP9" t="s">
        <v>306</v>
      </c>
      <c r="CQ9">
        <v>5.03</v>
      </c>
      <c r="CR9" t="s">
        <v>191</v>
      </c>
      <c r="CT9" t="s">
        <v>531</v>
      </c>
      <c r="CU9">
        <v>2</v>
      </c>
      <c r="CV9" t="s">
        <v>179</v>
      </c>
      <c r="CX9" t="s">
        <v>291</v>
      </c>
      <c r="CY9">
        <v>2</v>
      </c>
      <c r="CZ9" t="s">
        <v>255</v>
      </c>
      <c r="DB9" t="s">
        <v>525</v>
      </c>
      <c r="DC9">
        <v>10</v>
      </c>
      <c r="DD9" t="s">
        <v>186</v>
      </c>
      <c r="DE9">
        <v>7</v>
      </c>
      <c r="DF9" t="s">
        <v>308</v>
      </c>
      <c r="DG9">
        <v>17</v>
      </c>
      <c r="DH9" t="s">
        <v>191</v>
      </c>
      <c r="DI9">
        <v>7</v>
      </c>
      <c r="DJ9" t="s">
        <v>527</v>
      </c>
      <c r="DK9">
        <v>149</v>
      </c>
      <c r="DL9" t="s">
        <v>182</v>
      </c>
      <c r="DM9">
        <v>7</v>
      </c>
      <c r="DN9" t="s">
        <v>49</v>
      </c>
      <c r="DO9">
        <v>244</v>
      </c>
      <c r="DP9" t="s">
        <v>194</v>
      </c>
      <c r="DQ9">
        <v>7</v>
      </c>
      <c r="DR9" t="s">
        <v>537</v>
      </c>
      <c r="DS9" t="s">
        <v>240</v>
      </c>
      <c r="DT9" t="s">
        <v>241</v>
      </c>
      <c r="DU9">
        <v>7</v>
      </c>
      <c r="DV9" t="s">
        <v>547</v>
      </c>
      <c r="DW9">
        <v>31</v>
      </c>
      <c r="DX9" t="s">
        <v>286</v>
      </c>
      <c r="DY9">
        <v>7</v>
      </c>
      <c r="DZ9" t="s">
        <v>333</v>
      </c>
      <c r="EA9">
        <v>19.25</v>
      </c>
      <c r="EB9" t="s">
        <v>191</v>
      </c>
      <c r="ED9" t="s">
        <v>554</v>
      </c>
      <c r="EE9">
        <v>2</v>
      </c>
      <c r="EF9" t="s">
        <v>182</v>
      </c>
      <c r="EH9" t="s">
        <v>348</v>
      </c>
      <c r="EI9">
        <v>2</v>
      </c>
      <c r="EJ9" t="s">
        <v>191</v>
      </c>
      <c r="EK9">
        <v>7</v>
      </c>
      <c r="EL9" t="s">
        <v>555</v>
      </c>
      <c r="EM9">
        <v>175</v>
      </c>
      <c r="EN9" t="s">
        <v>226</v>
      </c>
      <c r="EO9">
        <v>7</v>
      </c>
      <c r="EP9" t="s">
        <v>323</v>
      </c>
      <c r="EQ9">
        <v>323</v>
      </c>
      <c r="ER9" t="s">
        <v>190</v>
      </c>
      <c r="ET9" t="s">
        <v>552</v>
      </c>
      <c r="EU9">
        <v>2</v>
      </c>
      <c r="EV9" t="s">
        <v>215</v>
      </c>
      <c r="EW9">
        <v>7</v>
      </c>
      <c r="EX9" t="s">
        <v>331</v>
      </c>
      <c r="EY9">
        <v>3</v>
      </c>
      <c r="EZ9" t="s">
        <v>190</v>
      </c>
    </row>
    <row r="10" spans="1:156" x14ac:dyDescent="0.25">
      <c r="A10">
        <v>8</v>
      </c>
      <c r="B10" t="s">
        <v>475</v>
      </c>
      <c r="C10">
        <v>119.17</v>
      </c>
      <c r="D10" t="s">
        <v>185</v>
      </c>
      <c r="E10">
        <v>8</v>
      </c>
      <c r="F10" t="s">
        <v>60</v>
      </c>
      <c r="G10">
        <v>96.02</v>
      </c>
      <c r="H10" t="s">
        <v>198</v>
      </c>
      <c r="I10">
        <v>8</v>
      </c>
      <c r="J10" t="s">
        <v>476</v>
      </c>
      <c r="K10">
        <v>48</v>
      </c>
      <c r="L10" t="s">
        <v>205</v>
      </c>
      <c r="M10">
        <v>8</v>
      </c>
      <c r="N10" t="s">
        <v>211</v>
      </c>
      <c r="O10">
        <v>89</v>
      </c>
      <c r="P10" t="s">
        <v>194</v>
      </c>
      <c r="Q10">
        <v>8</v>
      </c>
      <c r="R10" t="s">
        <v>476</v>
      </c>
      <c r="S10">
        <v>29</v>
      </c>
      <c r="T10" t="s">
        <v>205</v>
      </c>
      <c r="V10" t="s">
        <v>193</v>
      </c>
      <c r="W10">
        <v>56</v>
      </c>
      <c r="X10" t="s">
        <v>194</v>
      </c>
      <c r="Y10">
        <v>8</v>
      </c>
      <c r="Z10" t="s">
        <v>485</v>
      </c>
      <c r="AA10">
        <v>71.430000000000007</v>
      </c>
      <c r="AB10" t="s">
        <v>220</v>
      </c>
      <c r="AC10">
        <v>8</v>
      </c>
      <c r="AD10" t="s">
        <v>140</v>
      </c>
      <c r="AE10">
        <v>63.04</v>
      </c>
      <c r="AF10" t="s">
        <v>191</v>
      </c>
      <c r="AG10">
        <v>8</v>
      </c>
      <c r="AH10" t="s">
        <v>490</v>
      </c>
      <c r="AI10">
        <v>336</v>
      </c>
      <c r="AJ10" t="s">
        <v>227</v>
      </c>
      <c r="AK10">
        <v>8</v>
      </c>
      <c r="AL10" t="s">
        <v>193</v>
      </c>
      <c r="AM10">
        <v>689</v>
      </c>
      <c r="AN10" t="s">
        <v>194</v>
      </c>
      <c r="AP10" t="s">
        <v>492</v>
      </c>
      <c r="AQ10" t="s">
        <v>240</v>
      </c>
      <c r="AR10" t="s">
        <v>242</v>
      </c>
      <c r="AS10">
        <v>8</v>
      </c>
      <c r="AT10" t="s">
        <v>475</v>
      </c>
      <c r="AU10">
        <v>10.6</v>
      </c>
      <c r="AV10" t="s">
        <v>185</v>
      </c>
      <c r="AW10">
        <v>8</v>
      </c>
      <c r="AX10" t="s">
        <v>197</v>
      </c>
      <c r="AY10">
        <v>7.57</v>
      </c>
      <c r="AZ10" t="s">
        <v>190</v>
      </c>
      <c r="BB10" t="s">
        <v>466</v>
      </c>
      <c r="BC10">
        <v>3</v>
      </c>
      <c r="BD10" t="s">
        <v>201</v>
      </c>
      <c r="BF10" t="s">
        <v>196</v>
      </c>
      <c r="BG10">
        <v>5</v>
      </c>
      <c r="BH10" t="s">
        <v>191</v>
      </c>
      <c r="BJ10" t="s">
        <v>473</v>
      </c>
      <c r="BK10">
        <v>3</v>
      </c>
      <c r="BL10" t="s">
        <v>204</v>
      </c>
      <c r="BN10" t="s">
        <v>269</v>
      </c>
      <c r="BO10">
        <v>4</v>
      </c>
      <c r="BP10" t="s">
        <v>255</v>
      </c>
      <c r="BQ10">
        <v>8</v>
      </c>
      <c r="BR10" t="s">
        <v>514</v>
      </c>
      <c r="BS10">
        <v>28</v>
      </c>
      <c r="BT10" t="s">
        <v>225</v>
      </c>
      <c r="BU10">
        <v>8</v>
      </c>
      <c r="BV10" t="s">
        <v>282</v>
      </c>
      <c r="BW10">
        <v>44</v>
      </c>
      <c r="BX10" t="s">
        <v>191</v>
      </c>
      <c r="BY10">
        <v>8</v>
      </c>
      <c r="BZ10" t="s">
        <v>515</v>
      </c>
      <c r="CA10">
        <v>135</v>
      </c>
      <c r="CB10" t="s">
        <v>288</v>
      </c>
      <c r="CC10">
        <v>8</v>
      </c>
      <c r="CD10" t="s">
        <v>280</v>
      </c>
      <c r="CE10">
        <v>201</v>
      </c>
      <c r="CF10" t="s">
        <v>194</v>
      </c>
      <c r="CG10">
        <v>8</v>
      </c>
      <c r="CH10" t="s">
        <v>505</v>
      </c>
      <c r="CI10">
        <v>43</v>
      </c>
      <c r="CJ10" t="s">
        <v>236</v>
      </c>
      <c r="CK10">
        <v>8</v>
      </c>
      <c r="CL10" t="s">
        <v>508</v>
      </c>
      <c r="CM10">
        <v>7.47</v>
      </c>
      <c r="CN10" t="s">
        <v>262</v>
      </c>
      <c r="CO10">
        <v>8</v>
      </c>
      <c r="CP10" t="s">
        <v>307</v>
      </c>
      <c r="CQ10">
        <v>4.83</v>
      </c>
      <c r="CR10" t="s">
        <v>190</v>
      </c>
      <c r="CT10" t="s">
        <v>505</v>
      </c>
      <c r="CU10">
        <v>2</v>
      </c>
      <c r="CV10" t="s">
        <v>183</v>
      </c>
      <c r="CX10" t="s">
        <v>290</v>
      </c>
      <c r="CY10">
        <v>2</v>
      </c>
      <c r="CZ10" t="s">
        <v>255</v>
      </c>
      <c r="DB10" t="s">
        <v>532</v>
      </c>
      <c r="DC10">
        <v>10</v>
      </c>
      <c r="DD10" t="s">
        <v>204</v>
      </c>
      <c r="DF10" t="s">
        <v>325</v>
      </c>
      <c r="DG10">
        <v>17</v>
      </c>
      <c r="DH10" t="s">
        <v>194</v>
      </c>
      <c r="DI10">
        <v>8</v>
      </c>
      <c r="DJ10" t="s">
        <v>527</v>
      </c>
      <c r="DK10">
        <v>148</v>
      </c>
      <c r="DL10" t="s">
        <v>179</v>
      </c>
      <c r="DM10">
        <v>8</v>
      </c>
      <c r="DN10" t="s">
        <v>332</v>
      </c>
      <c r="DO10">
        <v>234</v>
      </c>
      <c r="DP10" t="s">
        <v>191</v>
      </c>
      <c r="DR10" t="s">
        <v>548</v>
      </c>
      <c r="DS10" t="s">
        <v>240</v>
      </c>
      <c r="DT10" t="s">
        <v>242</v>
      </c>
      <c r="DU10">
        <v>8</v>
      </c>
      <c r="DV10" t="s">
        <v>542</v>
      </c>
      <c r="DW10">
        <v>30.4</v>
      </c>
      <c r="DX10" t="s">
        <v>227</v>
      </c>
      <c r="DY10">
        <v>8</v>
      </c>
      <c r="DZ10" t="s">
        <v>340</v>
      </c>
      <c r="EA10">
        <v>19.12</v>
      </c>
      <c r="EB10" t="s">
        <v>191</v>
      </c>
      <c r="ED10" t="s">
        <v>556</v>
      </c>
      <c r="EE10">
        <v>2</v>
      </c>
      <c r="EF10" t="s">
        <v>181</v>
      </c>
      <c r="EH10" t="s">
        <v>341</v>
      </c>
      <c r="EI10">
        <v>2</v>
      </c>
      <c r="EJ10" t="s">
        <v>194</v>
      </c>
      <c r="EK10">
        <v>8</v>
      </c>
      <c r="EL10" t="s">
        <v>509</v>
      </c>
      <c r="EM10">
        <v>165</v>
      </c>
      <c r="EN10" t="s">
        <v>252</v>
      </c>
      <c r="EO10">
        <v>8</v>
      </c>
      <c r="EP10" t="s">
        <v>55</v>
      </c>
      <c r="EQ10">
        <v>321</v>
      </c>
      <c r="ER10" t="s">
        <v>194</v>
      </c>
      <c r="ET10" t="s">
        <v>553</v>
      </c>
      <c r="EU10">
        <v>2</v>
      </c>
      <c r="EV10" t="s">
        <v>257</v>
      </c>
      <c r="EX10" t="s">
        <v>326</v>
      </c>
      <c r="EY10">
        <v>3</v>
      </c>
      <c r="EZ10" t="s">
        <v>190</v>
      </c>
    </row>
    <row r="11" spans="1:156" x14ac:dyDescent="0.25">
      <c r="A11">
        <v>9</v>
      </c>
      <c r="B11" t="s">
        <v>477</v>
      </c>
      <c r="C11">
        <v>117.06</v>
      </c>
      <c r="D11" t="s">
        <v>186</v>
      </c>
      <c r="E11">
        <v>9</v>
      </c>
      <c r="F11" t="s">
        <v>77</v>
      </c>
      <c r="G11">
        <v>95.94</v>
      </c>
      <c r="H11" t="s">
        <v>194</v>
      </c>
      <c r="J11" t="s">
        <v>478</v>
      </c>
      <c r="K11">
        <v>48</v>
      </c>
      <c r="L11" t="s">
        <v>206</v>
      </c>
      <c r="M11">
        <v>9</v>
      </c>
      <c r="N11" t="s">
        <v>192</v>
      </c>
      <c r="O11">
        <v>84</v>
      </c>
      <c r="P11" t="s">
        <v>190</v>
      </c>
      <c r="R11" t="s">
        <v>469</v>
      </c>
      <c r="S11">
        <v>29</v>
      </c>
      <c r="T11" t="s">
        <v>184</v>
      </c>
      <c r="U11">
        <v>9</v>
      </c>
      <c r="V11" t="s">
        <v>210</v>
      </c>
      <c r="W11">
        <v>55</v>
      </c>
      <c r="X11" t="s">
        <v>194</v>
      </c>
      <c r="Y11">
        <v>9</v>
      </c>
      <c r="Z11" t="s">
        <v>468</v>
      </c>
      <c r="AA11">
        <v>70.37</v>
      </c>
      <c r="AB11" t="s">
        <v>202</v>
      </c>
      <c r="AC11">
        <v>9</v>
      </c>
      <c r="AD11" t="s">
        <v>197</v>
      </c>
      <c r="AE11">
        <v>62.89</v>
      </c>
      <c r="AF11" t="s">
        <v>190</v>
      </c>
      <c r="AG11">
        <v>9</v>
      </c>
      <c r="AH11" t="s">
        <v>482</v>
      </c>
      <c r="AI11">
        <v>333</v>
      </c>
      <c r="AJ11" t="s">
        <v>213</v>
      </c>
      <c r="AK11">
        <v>9</v>
      </c>
      <c r="AL11" t="s">
        <v>210</v>
      </c>
      <c r="AM11">
        <v>642</v>
      </c>
      <c r="AN11" t="s">
        <v>194</v>
      </c>
      <c r="AO11">
        <v>9</v>
      </c>
      <c r="AP11" t="s">
        <v>487</v>
      </c>
      <c r="AQ11" t="s">
        <v>243</v>
      </c>
      <c r="AR11" t="s">
        <v>244</v>
      </c>
      <c r="AS11">
        <v>9</v>
      </c>
      <c r="AT11" t="s">
        <v>465</v>
      </c>
      <c r="AU11">
        <v>10.24</v>
      </c>
      <c r="AV11" t="s">
        <v>179</v>
      </c>
      <c r="AW11">
        <v>9</v>
      </c>
      <c r="AX11" t="s">
        <v>208</v>
      </c>
      <c r="AY11">
        <v>7.42</v>
      </c>
      <c r="AZ11" t="s">
        <v>198</v>
      </c>
      <c r="BB11" t="s">
        <v>476</v>
      </c>
      <c r="BC11">
        <v>3</v>
      </c>
      <c r="BD11" t="s">
        <v>186</v>
      </c>
      <c r="BE11">
        <v>9</v>
      </c>
      <c r="BF11" t="s">
        <v>140</v>
      </c>
      <c r="BG11">
        <v>4</v>
      </c>
      <c r="BH11" t="s">
        <v>191</v>
      </c>
      <c r="BJ11" t="s">
        <v>490</v>
      </c>
      <c r="BK11">
        <v>3</v>
      </c>
      <c r="BL11" t="s">
        <v>183</v>
      </c>
      <c r="BN11" t="s">
        <v>270</v>
      </c>
      <c r="BO11">
        <v>4</v>
      </c>
      <c r="BP11" t="s">
        <v>255</v>
      </c>
      <c r="BQ11">
        <v>9</v>
      </c>
      <c r="BR11" t="s">
        <v>516</v>
      </c>
      <c r="BS11">
        <v>27</v>
      </c>
      <c r="BT11" t="s">
        <v>258</v>
      </c>
      <c r="BV11" t="s">
        <v>283</v>
      </c>
      <c r="BW11">
        <v>44</v>
      </c>
      <c r="BX11" t="s">
        <v>190</v>
      </c>
      <c r="BY11">
        <v>9</v>
      </c>
      <c r="BZ11" t="s">
        <v>510</v>
      </c>
      <c r="CA11">
        <v>132</v>
      </c>
      <c r="CB11" t="s">
        <v>202</v>
      </c>
      <c r="CC11">
        <v>9</v>
      </c>
      <c r="CD11" t="s">
        <v>291</v>
      </c>
      <c r="CE11">
        <v>191</v>
      </c>
      <c r="CF11" t="s">
        <v>255</v>
      </c>
      <c r="CH11" t="s">
        <v>504</v>
      </c>
      <c r="CI11" t="s">
        <v>300</v>
      </c>
      <c r="CJ11" t="s">
        <v>239</v>
      </c>
      <c r="CK11">
        <v>9</v>
      </c>
      <c r="CL11" t="s">
        <v>521</v>
      </c>
      <c r="CM11">
        <v>6</v>
      </c>
      <c r="CN11" t="s">
        <v>185</v>
      </c>
      <c r="CO11">
        <v>9</v>
      </c>
      <c r="CP11" t="s">
        <v>308</v>
      </c>
      <c r="CQ11">
        <v>4.8099999999999996</v>
      </c>
      <c r="CR11" t="s">
        <v>191</v>
      </c>
      <c r="CT11" t="s">
        <v>489</v>
      </c>
      <c r="CU11">
        <v>2</v>
      </c>
      <c r="CV11" t="s">
        <v>248</v>
      </c>
      <c r="CX11" t="s">
        <v>312</v>
      </c>
      <c r="CY11">
        <v>2</v>
      </c>
      <c r="CZ11" t="s">
        <v>191</v>
      </c>
      <c r="DB11" t="s">
        <v>527</v>
      </c>
      <c r="DC11">
        <v>10</v>
      </c>
      <c r="DD11" t="s">
        <v>182</v>
      </c>
      <c r="DE11">
        <v>9</v>
      </c>
      <c r="DF11" t="s">
        <v>326</v>
      </c>
      <c r="DG11">
        <v>16</v>
      </c>
      <c r="DH11" t="s">
        <v>190</v>
      </c>
      <c r="DI11">
        <v>9</v>
      </c>
      <c r="DJ11" t="s">
        <v>525</v>
      </c>
      <c r="DK11">
        <v>143</v>
      </c>
      <c r="DL11" t="s">
        <v>186</v>
      </c>
      <c r="DM11">
        <v>9</v>
      </c>
      <c r="DN11" t="s">
        <v>333</v>
      </c>
      <c r="DO11">
        <v>231</v>
      </c>
      <c r="DP11" t="s">
        <v>191</v>
      </c>
      <c r="DQ11">
        <v>9</v>
      </c>
      <c r="DR11" t="s">
        <v>541</v>
      </c>
      <c r="DS11" t="s">
        <v>243</v>
      </c>
      <c r="DT11" t="s">
        <v>244</v>
      </c>
      <c r="DU11">
        <v>9</v>
      </c>
      <c r="DV11" t="s">
        <v>541</v>
      </c>
      <c r="DW11">
        <v>27</v>
      </c>
      <c r="DX11" t="s">
        <v>225</v>
      </c>
      <c r="DY11">
        <v>9</v>
      </c>
      <c r="DZ11" t="s">
        <v>341</v>
      </c>
      <c r="EA11">
        <v>19.12</v>
      </c>
      <c r="EB11" t="s">
        <v>194</v>
      </c>
      <c r="ED11" t="s">
        <v>538</v>
      </c>
      <c r="EE11">
        <v>2</v>
      </c>
      <c r="EF11" t="s">
        <v>183</v>
      </c>
      <c r="EH11" t="s">
        <v>349</v>
      </c>
      <c r="EI11">
        <v>2</v>
      </c>
      <c r="EJ11" t="s">
        <v>191</v>
      </c>
      <c r="EK11">
        <v>9</v>
      </c>
      <c r="EL11" t="s">
        <v>541</v>
      </c>
      <c r="EM11">
        <v>162</v>
      </c>
      <c r="EN11" t="s">
        <v>225</v>
      </c>
      <c r="EO11">
        <v>9</v>
      </c>
      <c r="EP11" t="s">
        <v>87</v>
      </c>
      <c r="EQ11">
        <v>317</v>
      </c>
      <c r="ER11" t="s">
        <v>191</v>
      </c>
      <c r="ET11" t="s">
        <v>514</v>
      </c>
      <c r="EU11">
        <v>2</v>
      </c>
      <c r="EV11" t="s">
        <v>225</v>
      </c>
      <c r="EX11" t="s">
        <v>346</v>
      </c>
      <c r="EY11">
        <v>3</v>
      </c>
      <c r="EZ11" t="s">
        <v>194</v>
      </c>
    </row>
    <row r="12" spans="1:156" x14ac:dyDescent="0.25">
      <c r="A12">
        <v>10</v>
      </c>
      <c r="B12" t="s">
        <v>479</v>
      </c>
      <c r="C12">
        <v>116.21</v>
      </c>
      <c r="D12" t="s">
        <v>187</v>
      </c>
      <c r="E12">
        <v>10</v>
      </c>
      <c r="F12" t="s">
        <v>16</v>
      </c>
      <c r="G12">
        <v>94.9</v>
      </c>
      <c r="H12" t="s">
        <v>191</v>
      </c>
      <c r="I12">
        <v>10</v>
      </c>
      <c r="J12" t="s">
        <v>476</v>
      </c>
      <c r="K12">
        <v>47</v>
      </c>
      <c r="L12" t="s">
        <v>186</v>
      </c>
      <c r="M12">
        <v>10</v>
      </c>
      <c r="N12" t="s">
        <v>45</v>
      </c>
      <c r="O12">
        <v>83</v>
      </c>
      <c r="P12" t="s">
        <v>191</v>
      </c>
      <c r="Q12">
        <v>10</v>
      </c>
      <c r="R12" t="s">
        <v>476</v>
      </c>
      <c r="S12">
        <v>28</v>
      </c>
      <c r="T12" t="s">
        <v>214</v>
      </c>
      <c r="U12">
        <v>10</v>
      </c>
      <c r="V12" t="s">
        <v>16</v>
      </c>
      <c r="W12">
        <v>50</v>
      </c>
      <c r="X12" t="s">
        <v>191</v>
      </c>
      <c r="Y12">
        <v>10</v>
      </c>
      <c r="Z12" t="s">
        <v>486</v>
      </c>
      <c r="AA12">
        <v>70</v>
      </c>
      <c r="AB12" t="s">
        <v>215</v>
      </c>
      <c r="AC12">
        <v>10</v>
      </c>
      <c r="AD12" t="s">
        <v>77</v>
      </c>
      <c r="AE12">
        <v>62.41</v>
      </c>
      <c r="AF12" t="s">
        <v>194</v>
      </c>
      <c r="AG12">
        <v>10</v>
      </c>
      <c r="AH12" t="s">
        <v>465</v>
      </c>
      <c r="AI12">
        <v>331</v>
      </c>
      <c r="AJ12" t="s">
        <v>184</v>
      </c>
      <c r="AK12">
        <v>10</v>
      </c>
      <c r="AL12" t="s">
        <v>45</v>
      </c>
      <c r="AM12">
        <v>580</v>
      </c>
      <c r="AN12" t="s">
        <v>191</v>
      </c>
      <c r="AP12" t="s">
        <v>475</v>
      </c>
      <c r="AQ12" t="s">
        <v>243</v>
      </c>
      <c r="AR12" t="s">
        <v>245</v>
      </c>
      <c r="AS12">
        <v>10</v>
      </c>
      <c r="AT12" t="s">
        <v>477</v>
      </c>
      <c r="AU12">
        <v>10.09</v>
      </c>
      <c r="AV12" t="s">
        <v>186</v>
      </c>
      <c r="AW12">
        <v>10</v>
      </c>
      <c r="AX12" t="s">
        <v>16</v>
      </c>
      <c r="AY12">
        <v>7.28</v>
      </c>
      <c r="AZ12" t="s">
        <v>191</v>
      </c>
      <c r="BB12" t="s">
        <v>477</v>
      </c>
      <c r="BC12">
        <v>3</v>
      </c>
      <c r="BD12" t="s">
        <v>186</v>
      </c>
      <c r="BF12" t="s">
        <v>121</v>
      </c>
      <c r="BG12">
        <v>4</v>
      </c>
      <c r="BH12" t="s">
        <v>255</v>
      </c>
      <c r="BJ12" t="s">
        <v>498</v>
      </c>
      <c r="BK12">
        <v>3</v>
      </c>
      <c r="BL12" t="s">
        <v>180</v>
      </c>
      <c r="BN12" t="s">
        <v>192</v>
      </c>
      <c r="BO12">
        <v>4</v>
      </c>
      <c r="BP12" t="s">
        <v>190</v>
      </c>
      <c r="BR12" t="s">
        <v>506</v>
      </c>
      <c r="BS12">
        <v>27</v>
      </c>
      <c r="BT12" t="s">
        <v>260</v>
      </c>
      <c r="BU12">
        <v>10</v>
      </c>
      <c r="BV12" t="s">
        <v>284</v>
      </c>
      <c r="BW12">
        <v>38</v>
      </c>
      <c r="BX12" t="s">
        <v>194</v>
      </c>
      <c r="BY12">
        <v>10</v>
      </c>
      <c r="BZ12" t="s">
        <v>512</v>
      </c>
      <c r="CA12">
        <v>124</v>
      </c>
      <c r="CB12" t="s">
        <v>257</v>
      </c>
      <c r="CC12">
        <v>10</v>
      </c>
      <c r="CD12" t="s">
        <v>282</v>
      </c>
      <c r="CE12">
        <v>175</v>
      </c>
      <c r="CF12" t="s">
        <v>191</v>
      </c>
      <c r="CG12">
        <v>10</v>
      </c>
      <c r="CH12" t="s">
        <v>507</v>
      </c>
      <c r="CI12">
        <v>39</v>
      </c>
      <c r="CJ12" t="s">
        <v>295</v>
      </c>
      <c r="CK12">
        <v>10</v>
      </c>
      <c r="CL12" t="s">
        <v>522</v>
      </c>
      <c r="CM12">
        <v>5.92</v>
      </c>
      <c r="CN12" t="s">
        <v>213</v>
      </c>
      <c r="CO12">
        <v>10</v>
      </c>
      <c r="CP12" t="s">
        <v>309</v>
      </c>
      <c r="CQ12">
        <v>4.75</v>
      </c>
      <c r="CR12" t="s">
        <v>255</v>
      </c>
      <c r="CT12" t="s">
        <v>507</v>
      </c>
      <c r="CU12">
        <v>2</v>
      </c>
      <c r="CV12" t="s">
        <v>286</v>
      </c>
      <c r="CX12" t="s">
        <v>313</v>
      </c>
      <c r="CY12">
        <v>2</v>
      </c>
      <c r="CZ12" t="s">
        <v>255</v>
      </c>
      <c r="DB12" t="s">
        <v>533</v>
      </c>
      <c r="DC12">
        <v>10</v>
      </c>
      <c r="DD12" t="s">
        <v>184</v>
      </c>
      <c r="DF12" t="s">
        <v>327</v>
      </c>
      <c r="DG12">
        <v>16</v>
      </c>
      <c r="DH12" t="s">
        <v>194</v>
      </c>
      <c r="DI12">
        <v>10</v>
      </c>
      <c r="DJ12" t="s">
        <v>549</v>
      </c>
      <c r="DK12">
        <v>140</v>
      </c>
      <c r="DL12" t="s">
        <v>251</v>
      </c>
      <c r="DM12">
        <v>10</v>
      </c>
      <c r="DN12" t="s">
        <v>334</v>
      </c>
      <c r="DO12">
        <v>218</v>
      </c>
      <c r="DP12" t="s">
        <v>191</v>
      </c>
      <c r="DR12" t="s">
        <v>537</v>
      </c>
      <c r="DS12" t="s">
        <v>243</v>
      </c>
      <c r="DT12" t="s">
        <v>245</v>
      </c>
      <c r="DU12">
        <v>10</v>
      </c>
      <c r="DV12" t="s">
        <v>550</v>
      </c>
      <c r="DW12">
        <v>25</v>
      </c>
      <c r="DX12" t="s">
        <v>202</v>
      </c>
      <c r="DY12">
        <v>10</v>
      </c>
      <c r="DZ12" t="s">
        <v>342</v>
      </c>
      <c r="EA12">
        <v>19</v>
      </c>
      <c r="EB12" t="s">
        <v>191</v>
      </c>
      <c r="ED12" t="s">
        <v>555</v>
      </c>
      <c r="EE12">
        <v>2</v>
      </c>
      <c r="EF12" t="s">
        <v>184</v>
      </c>
      <c r="EH12" t="s">
        <v>280</v>
      </c>
      <c r="EI12">
        <v>2</v>
      </c>
      <c r="EJ12" t="s">
        <v>194</v>
      </c>
      <c r="EK12">
        <v>10</v>
      </c>
      <c r="EL12" t="s">
        <v>540</v>
      </c>
      <c r="EM12">
        <v>161</v>
      </c>
      <c r="EN12" t="s">
        <v>260</v>
      </c>
      <c r="EO12">
        <v>10</v>
      </c>
      <c r="EP12" t="s">
        <v>279</v>
      </c>
      <c r="EQ12">
        <v>314</v>
      </c>
      <c r="ER12" t="s">
        <v>194</v>
      </c>
      <c r="ET12" t="s">
        <v>526</v>
      </c>
      <c r="EU12">
        <v>2</v>
      </c>
      <c r="EV12" t="s">
        <v>227</v>
      </c>
      <c r="EX12" t="s">
        <v>333</v>
      </c>
      <c r="EY12">
        <v>3</v>
      </c>
      <c r="EZ12" t="s">
        <v>191</v>
      </c>
    </row>
    <row r="13" spans="1:156" x14ac:dyDescent="0.25">
      <c r="R13" t="s">
        <v>487</v>
      </c>
      <c r="S13">
        <v>28</v>
      </c>
      <c r="T13" t="s">
        <v>216</v>
      </c>
      <c r="BB13" t="s">
        <v>488</v>
      </c>
      <c r="BC13">
        <v>3</v>
      </c>
      <c r="BD13" t="s">
        <v>252</v>
      </c>
      <c r="BJ13" t="s">
        <v>475</v>
      </c>
      <c r="BK13">
        <v>3</v>
      </c>
      <c r="BL13" t="s">
        <v>247</v>
      </c>
      <c r="BN13" t="s">
        <v>271</v>
      </c>
      <c r="BO13">
        <v>4</v>
      </c>
      <c r="BP13" t="s">
        <v>191</v>
      </c>
      <c r="CH13" t="s">
        <v>523</v>
      </c>
      <c r="CI13">
        <v>39</v>
      </c>
      <c r="CJ13" t="s">
        <v>245</v>
      </c>
      <c r="CT13" t="s">
        <v>506</v>
      </c>
      <c r="CU13">
        <v>2</v>
      </c>
      <c r="CV13" t="s">
        <v>247</v>
      </c>
      <c r="CX13" t="s">
        <v>314</v>
      </c>
      <c r="CY13">
        <v>2</v>
      </c>
      <c r="CZ13" t="s">
        <v>255</v>
      </c>
      <c r="DF13" t="s">
        <v>328</v>
      </c>
      <c r="DG13">
        <v>16</v>
      </c>
      <c r="DH13" t="s">
        <v>194</v>
      </c>
      <c r="DJ13" t="s">
        <v>536</v>
      </c>
      <c r="DK13">
        <v>140</v>
      </c>
      <c r="DL13" t="s">
        <v>186</v>
      </c>
      <c r="ED13" t="s">
        <v>528</v>
      </c>
      <c r="EE13">
        <v>2</v>
      </c>
      <c r="EF13" t="s">
        <v>219</v>
      </c>
      <c r="EH13" t="s">
        <v>49</v>
      </c>
      <c r="EI13">
        <v>2</v>
      </c>
      <c r="EJ13" t="s">
        <v>194</v>
      </c>
      <c r="EL13" t="s">
        <v>511</v>
      </c>
      <c r="EM13">
        <v>161</v>
      </c>
      <c r="EN13" t="s">
        <v>264</v>
      </c>
      <c r="ET13" t="s">
        <v>539</v>
      </c>
      <c r="EU13">
        <v>2</v>
      </c>
      <c r="EV13" t="s">
        <v>252</v>
      </c>
      <c r="EX13" t="s">
        <v>87</v>
      </c>
      <c r="EY13">
        <v>3</v>
      </c>
      <c r="EZ13" t="s">
        <v>191</v>
      </c>
    </row>
    <row r="14" spans="1:156" x14ac:dyDescent="0.25">
      <c r="R14" t="s">
        <v>473</v>
      </c>
      <c r="S14">
        <v>28</v>
      </c>
      <c r="T14" t="s">
        <v>204</v>
      </c>
      <c r="BB14" t="s">
        <v>463</v>
      </c>
      <c r="BC14">
        <v>3</v>
      </c>
      <c r="BD14" t="s">
        <v>178</v>
      </c>
      <c r="BJ14" t="s">
        <v>499</v>
      </c>
      <c r="BK14">
        <v>3</v>
      </c>
      <c r="BL14" t="s">
        <v>260</v>
      </c>
      <c r="BN14" t="s">
        <v>197</v>
      </c>
      <c r="BO14">
        <v>4</v>
      </c>
      <c r="BP14" t="s">
        <v>190</v>
      </c>
      <c r="CT14" t="s">
        <v>534</v>
      </c>
      <c r="CU14">
        <v>2</v>
      </c>
      <c r="CV14" t="s">
        <v>287</v>
      </c>
      <c r="CX14" t="s">
        <v>279</v>
      </c>
      <c r="CY14">
        <v>2</v>
      </c>
      <c r="CZ14" t="s">
        <v>194</v>
      </c>
      <c r="ED14" t="s">
        <v>557</v>
      </c>
      <c r="EE14">
        <v>2</v>
      </c>
      <c r="EF14" t="s">
        <v>180</v>
      </c>
      <c r="EH14" t="s">
        <v>332</v>
      </c>
      <c r="EI14">
        <v>2</v>
      </c>
      <c r="EJ14" t="s">
        <v>191</v>
      </c>
      <c r="ET14" t="s">
        <v>510</v>
      </c>
      <c r="EU14">
        <v>2</v>
      </c>
      <c r="EV14" t="s">
        <v>204</v>
      </c>
      <c r="EX14" t="s">
        <v>359</v>
      </c>
      <c r="EY14">
        <v>3</v>
      </c>
      <c r="EZ14" t="s">
        <v>255</v>
      </c>
    </row>
    <row r="15" spans="1:156" x14ac:dyDescent="0.25">
      <c r="R15" t="s">
        <v>464</v>
      </c>
      <c r="S15">
        <v>28</v>
      </c>
      <c r="T15" t="s">
        <v>200</v>
      </c>
      <c r="BB15" t="s">
        <v>465</v>
      </c>
      <c r="BC15">
        <v>3</v>
      </c>
      <c r="BD15" t="s">
        <v>184</v>
      </c>
      <c r="BJ15" t="s">
        <v>500</v>
      </c>
      <c r="BK15">
        <v>3</v>
      </c>
      <c r="BL15" t="s">
        <v>261</v>
      </c>
      <c r="CT15" t="s">
        <v>508</v>
      </c>
      <c r="CU15">
        <v>2</v>
      </c>
      <c r="CV15" t="s">
        <v>274</v>
      </c>
      <c r="CX15" t="s">
        <v>315</v>
      </c>
      <c r="CY15">
        <v>2</v>
      </c>
      <c r="CZ15" t="s">
        <v>255</v>
      </c>
      <c r="ED15" t="s">
        <v>537</v>
      </c>
      <c r="EE15">
        <v>2</v>
      </c>
      <c r="EF15" t="s">
        <v>185</v>
      </c>
      <c r="EH15" t="s">
        <v>350</v>
      </c>
      <c r="EI15">
        <v>2</v>
      </c>
      <c r="EJ15" t="s">
        <v>191</v>
      </c>
      <c r="ET15" t="s">
        <v>510</v>
      </c>
      <c r="EU15">
        <v>2</v>
      </c>
      <c r="EV15" t="s">
        <v>202</v>
      </c>
    </row>
    <row r="16" spans="1:156" x14ac:dyDescent="0.25">
      <c r="BB16" t="s">
        <v>467</v>
      </c>
      <c r="BC16">
        <v>3</v>
      </c>
      <c r="BD16" t="s">
        <v>180</v>
      </c>
      <c r="BJ16" t="s">
        <v>501</v>
      </c>
      <c r="BK16">
        <v>3</v>
      </c>
      <c r="BL16" t="s">
        <v>262</v>
      </c>
      <c r="CT16" t="s">
        <v>535</v>
      </c>
      <c r="CU16">
        <v>2</v>
      </c>
      <c r="CV16" t="s">
        <v>187</v>
      </c>
      <c r="CX16" t="s">
        <v>280</v>
      </c>
      <c r="CY16">
        <v>2</v>
      </c>
      <c r="CZ16" t="s">
        <v>194</v>
      </c>
      <c r="ED16" t="s">
        <v>558</v>
      </c>
      <c r="EE16">
        <v>2</v>
      </c>
      <c r="EF16" t="s">
        <v>344</v>
      </c>
      <c r="EH16" t="s">
        <v>328</v>
      </c>
      <c r="EI16">
        <v>2</v>
      </c>
      <c r="EJ16" t="s">
        <v>194</v>
      </c>
      <c r="ET16" t="s">
        <v>556</v>
      </c>
      <c r="EU16">
        <v>2</v>
      </c>
      <c r="EV16" t="s">
        <v>181</v>
      </c>
    </row>
    <row r="17" spans="2:152" x14ac:dyDescent="0.25">
      <c r="BB17" t="s">
        <v>499</v>
      </c>
      <c r="BC17">
        <v>3</v>
      </c>
      <c r="BD17" t="s">
        <v>185</v>
      </c>
      <c r="BJ17" t="s">
        <v>502</v>
      </c>
      <c r="BK17">
        <v>3</v>
      </c>
      <c r="BL17" t="s">
        <v>263</v>
      </c>
      <c r="CX17" t="s">
        <v>316</v>
      </c>
      <c r="CY17">
        <v>2</v>
      </c>
      <c r="CZ17" t="s">
        <v>191</v>
      </c>
      <c r="ED17" t="s">
        <v>559</v>
      </c>
      <c r="EE17">
        <v>2</v>
      </c>
      <c r="EF17" t="s">
        <v>187</v>
      </c>
      <c r="EH17" t="s">
        <v>351</v>
      </c>
      <c r="EI17">
        <v>2</v>
      </c>
      <c r="EJ17" t="s">
        <v>255</v>
      </c>
      <c r="ET17" t="s">
        <v>530</v>
      </c>
      <c r="EU17">
        <v>2</v>
      </c>
      <c r="EV17" t="s">
        <v>200</v>
      </c>
    </row>
    <row r="18" spans="2:152" x14ac:dyDescent="0.25">
      <c r="BJ18" t="s">
        <v>503</v>
      </c>
      <c r="BK18">
        <v>3</v>
      </c>
      <c r="BL18" t="s">
        <v>264</v>
      </c>
      <c r="CX18" t="s">
        <v>317</v>
      </c>
      <c r="CY18">
        <v>2</v>
      </c>
      <c r="CZ18" t="s">
        <v>194</v>
      </c>
      <c r="EH18" t="s">
        <v>352</v>
      </c>
      <c r="EI18">
        <v>2</v>
      </c>
      <c r="EJ18" t="s">
        <v>194</v>
      </c>
      <c r="ET18" t="s">
        <v>531</v>
      </c>
      <c r="EU18">
        <v>2</v>
      </c>
      <c r="EV18" t="s">
        <v>179</v>
      </c>
    </row>
    <row r="19" spans="2:152" x14ac:dyDescent="0.25">
      <c r="CX19" t="s">
        <v>318</v>
      </c>
      <c r="CY19">
        <v>2</v>
      </c>
      <c r="CZ19" t="s">
        <v>255</v>
      </c>
      <c r="EH19" t="s">
        <v>353</v>
      </c>
      <c r="EI19">
        <v>2</v>
      </c>
      <c r="EJ19" t="s">
        <v>255</v>
      </c>
      <c r="ET19" t="s">
        <v>538</v>
      </c>
      <c r="EU19">
        <v>2</v>
      </c>
      <c r="EV19" t="s">
        <v>183</v>
      </c>
    </row>
    <row r="20" spans="2:152" x14ac:dyDescent="0.25">
      <c r="CX20" t="s">
        <v>113</v>
      </c>
      <c r="CY20">
        <v>2</v>
      </c>
      <c r="CZ20" t="s">
        <v>191</v>
      </c>
      <c r="EH20" t="s">
        <v>354</v>
      </c>
      <c r="EI20">
        <v>2</v>
      </c>
      <c r="EJ20" t="s">
        <v>191</v>
      </c>
      <c r="ET20" t="s">
        <v>505</v>
      </c>
      <c r="EU20">
        <v>2</v>
      </c>
      <c r="EV20" t="s">
        <v>183</v>
      </c>
    </row>
    <row r="21" spans="2:152" x14ac:dyDescent="0.25">
      <c r="CX21" t="s">
        <v>189</v>
      </c>
      <c r="CY21">
        <v>2</v>
      </c>
      <c r="CZ21" t="s">
        <v>190</v>
      </c>
      <c r="EH21" t="s">
        <v>338</v>
      </c>
      <c r="EI21">
        <v>2</v>
      </c>
      <c r="EJ21" t="s">
        <v>191</v>
      </c>
      <c r="ET21" t="s">
        <v>489</v>
      </c>
      <c r="EU21">
        <v>2</v>
      </c>
      <c r="EV21" t="s">
        <v>248</v>
      </c>
    </row>
    <row r="22" spans="2:152" x14ac:dyDescent="0.25">
      <c r="CX22" t="s">
        <v>319</v>
      </c>
      <c r="CY22">
        <v>2</v>
      </c>
      <c r="CZ22" t="s">
        <v>191</v>
      </c>
      <c r="EH22" t="s">
        <v>355</v>
      </c>
      <c r="EI22">
        <v>2</v>
      </c>
      <c r="EJ22" t="s">
        <v>255</v>
      </c>
      <c r="ET22" t="s">
        <v>507</v>
      </c>
      <c r="EU22">
        <v>2</v>
      </c>
      <c r="EV22" t="s">
        <v>286</v>
      </c>
    </row>
    <row r="23" spans="2:152" x14ac:dyDescent="0.25">
      <c r="EH23" t="s">
        <v>356</v>
      </c>
      <c r="EI23">
        <v>2</v>
      </c>
      <c r="EJ23" t="s">
        <v>255</v>
      </c>
      <c r="ET23" t="s">
        <v>528</v>
      </c>
      <c r="EU23">
        <v>2</v>
      </c>
      <c r="EV23" t="s">
        <v>219</v>
      </c>
    </row>
    <row r="24" spans="2:152" x14ac:dyDescent="0.25">
      <c r="EH24" t="s">
        <v>325</v>
      </c>
      <c r="EI24">
        <v>2</v>
      </c>
      <c r="EJ24" t="s">
        <v>194</v>
      </c>
      <c r="ET24" t="s">
        <v>557</v>
      </c>
      <c r="EU24">
        <v>2</v>
      </c>
      <c r="EV24" t="s">
        <v>180</v>
      </c>
    </row>
    <row r="25" spans="2:152" x14ac:dyDescent="0.25">
      <c r="EH25" t="s">
        <v>357</v>
      </c>
      <c r="EI25">
        <v>2</v>
      </c>
      <c r="EJ25" t="s">
        <v>255</v>
      </c>
      <c r="ET25" t="s">
        <v>506</v>
      </c>
      <c r="EU25">
        <v>2</v>
      </c>
      <c r="EV25" t="s">
        <v>247</v>
      </c>
    </row>
    <row r="26" spans="2:152" x14ac:dyDescent="0.25">
      <c r="ET26" t="s">
        <v>558</v>
      </c>
      <c r="EU26">
        <v>2</v>
      </c>
      <c r="EV26" t="s">
        <v>344</v>
      </c>
    </row>
    <row r="29" spans="2:152" x14ac:dyDescent="0.25">
      <c r="F29" s="3" t="s">
        <v>639</v>
      </c>
    </row>
    <row r="30" spans="2:152" ht="15.75" thickBot="1" x14ac:dyDescent="0.3">
      <c r="B30" s="5" t="s">
        <v>177</v>
      </c>
      <c r="F30" s="5" t="str">
        <f>INDEX(History,J31)</f>
        <v>Passing Yards (Game)</v>
      </c>
    </row>
    <row r="31" spans="2:152" x14ac:dyDescent="0.25">
      <c r="B31" s="5" t="s">
        <v>188</v>
      </c>
      <c r="E31" s="13">
        <f ca="1">IF(OFFSET(start,ROW()-29,MATCH(historyLink,'Game and Career Leaders (2)'!$A$1:$EZ$1,0)-1)=0,"",OFFSET(start,ROW()-29,MATCH(historyLink,'Game and Career Leaders (2)'!$A$1:$EZ$1,0)-1))</f>
        <v>1</v>
      </c>
      <c r="F31" s="37" t="str">
        <f ca="1">OFFSET(start,ROW()-29,MATCH(historyLink,'Game and Career Leaders (2)'!$A$1:$EZ$1,0))</f>
        <v>Kurt Warner-STL</v>
      </c>
      <c r="G31" s="37">
        <f ca="1">IF(OFFSET(start,ROW()-29,MATCH(historyLink,'Game and Career Leaders (2)'!$A$1:$EZ$1,0)+1)=0,"",OFFSET(start,ROW()-29,MATCH(historyLink,'Game and Career Leaders (2)'!$A$1:$EZ$1,0)+1))</f>
        <v>414</v>
      </c>
      <c r="H31" s="14" t="str">
        <f ca="1">OFFSET(start,ROW()-29,MATCH(historyLink,'Game and Career Leaders (2)'!$A$1:$EZ$1,0)+2)</f>
        <v>(SB 34)</v>
      </c>
      <c r="I31" t="s">
        <v>639</v>
      </c>
      <c r="J31">
        <v>9</v>
      </c>
    </row>
    <row r="32" spans="2:152" x14ac:dyDescent="0.25">
      <c r="B32" s="5" t="s">
        <v>199</v>
      </c>
      <c r="E32" s="38">
        <f ca="1">IF(OFFSET(start,ROW()-29,MATCH(historyLink,'Game and Career Leaders (2)'!$A$1:$EZ$1,0)-1)=0,"",OFFSET(start,ROW()-29,MATCH(historyLink,'Game and Career Leaders (2)'!$A$1:$EZ$1,0)-1))</f>
        <v>2</v>
      </c>
      <c r="F32" s="39" t="str">
        <f ca="1">OFFSET(start,ROW()-29,MATCH(historyLink,'Game and Career Leaders (2)'!$A$1:$EZ$1,0))</f>
        <v>Kurt Warner-ARI</v>
      </c>
      <c r="G32" s="39">
        <f ca="1">IF(OFFSET(start,ROW()-29,MATCH(historyLink,'Game and Career Leaders (2)'!$A$1:$EZ$1,0)+1)=0,"",OFFSET(start,ROW()-29,MATCH(historyLink,'Game and Career Leaders (2)'!$A$1:$EZ$1,0)+1))</f>
        <v>377</v>
      </c>
      <c r="H32" s="40" t="str">
        <f ca="1">OFFSET(start,ROW()-29,MATCH(historyLink,'Game and Career Leaders (2)'!$A$1:$EZ$1,0)+2)</f>
        <v>(SB 43)</v>
      </c>
    </row>
    <row r="33" spans="2:8" x14ac:dyDescent="0.25">
      <c r="B33" s="5" t="s">
        <v>207</v>
      </c>
      <c r="E33" s="38">
        <f ca="1">IF(OFFSET(start,ROW()-29,MATCH(historyLink,'Game and Career Leaders (2)'!$A$1:$EZ$1,0)-1)=0,"",OFFSET(start,ROW()-29,MATCH(historyLink,'Game and Career Leaders (2)'!$A$1:$EZ$1,0)-1))</f>
        <v>3</v>
      </c>
      <c r="F33" s="39" t="str">
        <f ca="1">OFFSET(start,ROW()-29,MATCH(historyLink,'Game and Career Leaders (2)'!$A$1:$EZ$1,0))</f>
        <v>Kurt Warner-STL</v>
      </c>
      <c r="G33" s="39">
        <f ca="1">IF(OFFSET(start,ROW()-29,MATCH(historyLink,'Game and Career Leaders (2)'!$A$1:$EZ$1,0)+1)=0,"",OFFSET(start,ROW()-29,MATCH(historyLink,'Game and Career Leaders (2)'!$A$1:$EZ$1,0)+1))</f>
        <v>365</v>
      </c>
      <c r="H33" s="40" t="str">
        <f ca="1">OFFSET(start,ROW()-29,MATCH(historyLink,'Game and Career Leaders (2)'!$A$1:$EZ$1,0)+2)</f>
        <v>(SB 36)</v>
      </c>
    </row>
    <row r="34" spans="2:8" x14ac:dyDescent="0.25">
      <c r="B34" s="5" t="s">
        <v>212</v>
      </c>
      <c r="E34" s="38">
        <f ca="1">IF(OFFSET(start,ROW()-29,MATCH(historyLink,'Game and Career Leaders (2)'!$A$1:$EZ$1,0)-1)=0,"",OFFSET(start,ROW()-29,MATCH(historyLink,'Game and Career Leaders (2)'!$A$1:$EZ$1,0)-1))</f>
        <v>4</v>
      </c>
      <c r="F34" s="39" t="str">
        <f ca="1">OFFSET(start,ROW()-29,MATCH(historyLink,'Game and Career Leaders (2)'!$A$1:$EZ$1,0))</f>
        <v>Donovan McNabb-PHI</v>
      </c>
      <c r="G34" s="39">
        <f ca="1">IF(OFFSET(start,ROW()-29,MATCH(historyLink,'Game and Career Leaders (2)'!$A$1:$EZ$1,0)+1)=0,"",OFFSET(start,ROW()-29,MATCH(historyLink,'Game and Career Leaders (2)'!$A$1:$EZ$1,0)+1))</f>
        <v>357</v>
      </c>
      <c r="H34" s="40" t="str">
        <f ca="1">OFFSET(start,ROW()-29,MATCH(historyLink,'Game and Career Leaders (2)'!$A$1:$EZ$1,0)+2)</f>
        <v>(SB 39)</v>
      </c>
    </row>
    <row r="35" spans="2:8" x14ac:dyDescent="0.25">
      <c r="B35" s="5" t="s">
        <v>217</v>
      </c>
      <c r="E35" s="38" t="str">
        <f ca="1">IF(OFFSET(start,ROW()-29,MATCH(historyLink,'Game and Career Leaders (2)'!$A$1:$EZ$1,0)-1)=0,"",OFFSET(start,ROW()-29,MATCH(historyLink,'Game and Career Leaders (2)'!$A$1:$EZ$1,0)-1))</f>
        <v/>
      </c>
      <c r="F35" s="39" t="str">
        <f ca="1">OFFSET(start,ROW()-29,MATCH(historyLink,'Game and Career Leaders (2)'!$A$1:$EZ$1,0))</f>
        <v>Joe Montana-SFO</v>
      </c>
      <c r="G35" s="39">
        <f ca="1">IF(OFFSET(start,ROW()-29,MATCH(historyLink,'Game and Career Leaders (2)'!$A$1:$EZ$1,0)+1)=0,"",OFFSET(start,ROW()-29,MATCH(historyLink,'Game and Career Leaders (2)'!$A$1:$EZ$1,0)+1))</f>
        <v>357</v>
      </c>
      <c r="H35" s="40" t="str">
        <f ca="1">OFFSET(start,ROW()-29,MATCH(historyLink,'Game and Career Leaders (2)'!$A$1:$EZ$1,0)+2)</f>
        <v>(SB 23)</v>
      </c>
    </row>
    <row r="36" spans="2:8" x14ac:dyDescent="0.25">
      <c r="B36" s="5" t="s">
        <v>218</v>
      </c>
      <c r="E36" s="38">
        <f ca="1">IF(OFFSET(start,ROW()-29,MATCH(historyLink,'Game and Career Leaders (2)'!$A$1:$EZ$1,0)-1)=0,"",OFFSET(start,ROW()-29,MATCH(historyLink,'Game and Career Leaders (2)'!$A$1:$EZ$1,0)-1))</f>
        <v>6</v>
      </c>
      <c r="F36" s="39" t="str">
        <f ca="1">OFFSET(start,ROW()-29,MATCH(historyLink,'Game and Career Leaders (2)'!$A$1:$EZ$1,0))</f>
        <v>Tom Brady-NWE</v>
      </c>
      <c r="G36" s="39">
        <f ca="1">IF(OFFSET(start,ROW()-29,MATCH(historyLink,'Game and Career Leaders (2)'!$A$1:$EZ$1,0)+1)=0,"",OFFSET(start,ROW()-29,MATCH(historyLink,'Game and Career Leaders (2)'!$A$1:$EZ$1,0)+1))</f>
        <v>354</v>
      </c>
      <c r="H36" s="40" t="str">
        <f ca="1">OFFSET(start,ROW()-29,MATCH(historyLink,'Game and Career Leaders (2)'!$A$1:$EZ$1,0)+2)</f>
        <v>(SB 38)</v>
      </c>
    </row>
    <row r="37" spans="2:8" x14ac:dyDescent="0.25">
      <c r="B37" s="5" t="s">
        <v>221</v>
      </c>
      <c r="E37" s="38">
        <f ca="1">IF(OFFSET(start,ROW()-29,MATCH(historyLink,'Game and Career Leaders (2)'!$A$1:$EZ$1,0)-1)=0,"",OFFSET(start,ROW()-29,MATCH(historyLink,'Game and Career Leaders (2)'!$A$1:$EZ$1,0)-1))</f>
        <v>7</v>
      </c>
      <c r="F37" s="39" t="str">
        <f ca="1">OFFSET(start,ROW()-29,MATCH(historyLink,'Game and Career Leaders (2)'!$A$1:$EZ$1,0))</f>
        <v>Doug Williams-WAS</v>
      </c>
      <c r="G37" s="39">
        <f ca="1">IF(OFFSET(start,ROW()-29,MATCH(historyLink,'Game and Career Leaders (2)'!$A$1:$EZ$1,0)+1)=0,"",OFFSET(start,ROW()-29,MATCH(historyLink,'Game and Career Leaders (2)'!$A$1:$EZ$1,0)+1))</f>
        <v>340</v>
      </c>
      <c r="H37" s="40" t="str">
        <f ca="1">OFFSET(start,ROW()-29,MATCH(historyLink,'Game and Career Leaders (2)'!$A$1:$EZ$1,0)+2)</f>
        <v>(SB 22)</v>
      </c>
    </row>
    <row r="38" spans="2:8" x14ac:dyDescent="0.25">
      <c r="B38" s="5" t="s">
        <v>224</v>
      </c>
      <c r="E38" s="38">
        <f ca="1">IF(OFFSET(start,ROW()-29,MATCH(historyLink,'Game and Career Leaders (2)'!$A$1:$EZ$1,0)-1)=0,"",OFFSET(start,ROW()-29,MATCH(historyLink,'Game and Career Leaders (2)'!$A$1:$EZ$1,0)-1))</f>
        <v>8</v>
      </c>
      <c r="F38" s="39" t="str">
        <f ca="1">OFFSET(start,ROW()-29,MATCH(historyLink,'Game and Career Leaders (2)'!$A$1:$EZ$1,0))</f>
        <v>John Elway-DEN</v>
      </c>
      <c r="G38" s="39">
        <f ca="1">IF(OFFSET(start,ROW()-29,MATCH(historyLink,'Game and Career Leaders (2)'!$A$1:$EZ$1,0)+1)=0,"",OFFSET(start,ROW()-29,MATCH(historyLink,'Game and Career Leaders (2)'!$A$1:$EZ$1,0)+1))</f>
        <v>336</v>
      </c>
      <c r="H38" s="40" t="str">
        <f ca="1">OFFSET(start,ROW()-29,MATCH(historyLink,'Game and Career Leaders (2)'!$A$1:$EZ$1,0)+2)</f>
        <v>(SB 33)</v>
      </c>
    </row>
    <row r="39" spans="2:8" x14ac:dyDescent="0.25">
      <c r="B39" s="5" t="s">
        <v>228</v>
      </c>
      <c r="E39" s="38">
        <f ca="1">IF(OFFSET(start,ROW()-29,MATCH(historyLink,'Game and Career Leaders (2)'!$A$1:$EZ$1,0)-1)=0,"",OFFSET(start,ROW()-29,MATCH(historyLink,'Game and Career Leaders (2)'!$A$1:$EZ$1,0)-1))</f>
        <v>9</v>
      </c>
      <c r="F39" s="39" t="str">
        <f ca="1">OFFSET(start,ROW()-29,MATCH(historyLink,'Game and Career Leaders (2)'!$A$1:$EZ$1,0))</f>
        <v>Peyton Manning-IND</v>
      </c>
      <c r="G39" s="39">
        <f ca="1">IF(OFFSET(start,ROW()-29,MATCH(historyLink,'Game and Career Leaders (2)'!$A$1:$EZ$1,0)+1)=0,"",OFFSET(start,ROW()-29,MATCH(historyLink,'Game and Career Leaders (2)'!$A$1:$EZ$1,0)+1))</f>
        <v>333</v>
      </c>
      <c r="H39" s="40" t="str">
        <f ca="1">OFFSET(start,ROW()-29,MATCH(historyLink,'Game and Career Leaders (2)'!$A$1:$EZ$1,0)+2)</f>
        <v>(SB 44)</v>
      </c>
    </row>
    <row r="40" spans="2:8" x14ac:dyDescent="0.25">
      <c r="B40" s="5" t="s">
        <v>229</v>
      </c>
      <c r="E40" s="38">
        <f ca="1">IF(OFFSET(start,ROW()-29,MATCH(historyLink,'Game and Career Leaders (2)'!$A$1:$EZ$1,0)-1)=0,"",OFFSET(start,ROW()-29,MATCH(historyLink,'Game and Career Leaders (2)'!$A$1:$EZ$1,0)-1))</f>
        <v>10</v>
      </c>
      <c r="F40" s="39" t="str">
        <f ca="1">OFFSET(start,ROW()-29,MATCH(historyLink,'Game and Career Leaders (2)'!$A$1:$EZ$1,0))</f>
        <v>Joe Montana-SFO</v>
      </c>
      <c r="G40" s="39">
        <f ca="1">IF(OFFSET(start,ROW()-29,MATCH(historyLink,'Game and Career Leaders (2)'!$A$1:$EZ$1,0)+1)=0,"",OFFSET(start,ROW()-29,MATCH(historyLink,'Game and Career Leaders (2)'!$A$1:$EZ$1,0)+1))</f>
        <v>331</v>
      </c>
      <c r="H40" s="40" t="str">
        <f ca="1">OFFSET(start,ROW()-29,MATCH(historyLink,'Game and Career Leaders (2)'!$A$1:$EZ$1,0)+2)</f>
        <v>(SB 19)</v>
      </c>
    </row>
    <row r="41" spans="2:8" x14ac:dyDescent="0.25">
      <c r="B41" s="5" t="s">
        <v>246</v>
      </c>
      <c r="E41" s="38" t="str">
        <f ca="1">IF(OFFSET(start,ROW()-29,MATCH(historyLink,'Game and Career Leaders (2)'!$A$1:$EZ$1,0)-1)=0,"",OFFSET(start,ROW()-29,MATCH(historyLink,'Game and Career Leaders (2)'!$A$1:$EZ$1,0)-1))</f>
        <v/>
      </c>
      <c r="F41" s="39" t="str">
        <f ca="1">IF(OFFSET(start,ROW()-29,MATCH(historyLink,'Game and Career Leaders (2)'!$A$1:$EZ$1,0))=0,"",OFFSET(start,ROW()-29,MATCH(historyLink,'Game and Career Leaders (2)'!$A$1:$EZ$1,0)))</f>
        <v/>
      </c>
      <c r="G41" s="39" t="str">
        <f ca="1">IF(OFFSET(start,ROW()-29,MATCH(historyLink,'Game and Career Leaders (2)'!$A$1:$EZ$1,0)+1)=0,"",OFFSET(start,ROW()-29,MATCH(historyLink,'Game and Career Leaders (2)'!$A$1:$EZ$1,0)+1))</f>
        <v/>
      </c>
      <c r="H41" s="40" t="str">
        <f ca="1">IF(OFFSET(start,ROW()-29,MATCH(historyLink,'Game and Career Leaders (2)'!$A$1:$EZ$1,0)+2)=0,"",OFFSET(start,ROW()-29,MATCH(historyLink,'Game and Career Leaders (2)'!$A$1:$EZ$1,0)+2))</f>
        <v/>
      </c>
    </row>
    <row r="42" spans="2:8" x14ac:dyDescent="0.25">
      <c r="B42" s="5" t="s">
        <v>249</v>
      </c>
      <c r="E42" s="38" t="str">
        <f ca="1">IF(OFFSET(start,ROW()-29,MATCH(historyLink,'Game and Career Leaders (2)'!$A$1:$EZ$1,0)-1)=0,"",OFFSET(start,ROW()-29,MATCH(historyLink,'Game and Career Leaders (2)'!$A$1:$EZ$1,0)-1))</f>
        <v/>
      </c>
      <c r="F42" s="39" t="str">
        <f ca="1">IF(OFFSET(start,ROW()-29,MATCH(historyLink,'Game and Career Leaders (2)'!$A$1:$EZ$1,0))=0,"",OFFSET(start,ROW()-29,MATCH(historyLink,'Game and Career Leaders (2)'!$A$1:$EZ$1,0)))</f>
        <v/>
      </c>
      <c r="G42" s="39" t="str">
        <f ca="1">IF(OFFSET(start,ROW()-29,MATCH(historyLink,'Game and Career Leaders (2)'!$A$1:$EZ$1,0)+1)=0,"",OFFSET(start,ROW()-29,MATCH(historyLink,'Game and Career Leaders (2)'!$A$1:$EZ$1,0)+1))</f>
        <v/>
      </c>
      <c r="H42" s="40" t="str">
        <f ca="1">IF(OFFSET(start,ROW()-29,MATCH(historyLink,'Game and Career Leaders (2)'!$A$1:$EZ$1,0)+2)=0,"",OFFSET(start,ROW()-29,MATCH(historyLink,'Game and Career Leaders (2)'!$A$1:$EZ$1,0)+2))</f>
        <v/>
      </c>
    </row>
    <row r="43" spans="2:8" x14ac:dyDescent="0.25">
      <c r="B43" s="5" t="s">
        <v>250</v>
      </c>
      <c r="E43" s="38" t="str">
        <f ca="1">IF(OFFSET(start,ROW()-29,MATCH(historyLink,'Game and Career Leaders (2)'!$A$1:$EZ$1,0)-1)=0,"",OFFSET(start,ROW()-29,MATCH(historyLink,'Game and Career Leaders (2)'!$A$1:$EZ$1,0)-1))</f>
        <v/>
      </c>
      <c r="F43" s="39" t="str">
        <f ca="1">IF(OFFSET(start,ROW()-29,MATCH(historyLink,'Game and Career Leaders (2)'!$A$1:$EZ$1,0))=0,"",OFFSET(start,ROW()-29,MATCH(historyLink,'Game and Career Leaders (2)'!$A$1:$EZ$1,0)))</f>
        <v/>
      </c>
      <c r="G43" s="39" t="str">
        <f ca="1">IF(OFFSET(start,ROW()-29,MATCH(historyLink,'Game and Career Leaders (2)'!$A$1:$EZ$1,0)+1)=0,"",OFFSET(start,ROW()-29,MATCH(historyLink,'Game and Career Leaders (2)'!$A$1:$EZ$1,0)+1))</f>
        <v/>
      </c>
      <c r="H43" s="40" t="str">
        <f ca="1">IF(OFFSET(start,ROW()-29,MATCH(historyLink,'Game and Career Leaders (2)'!$A$1:$EZ$1,0)+2)=0,"",OFFSET(start,ROW()-29,MATCH(historyLink,'Game and Career Leaders (2)'!$A$1:$EZ$1,0)+2))</f>
        <v/>
      </c>
    </row>
    <row r="44" spans="2:8" x14ac:dyDescent="0.25">
      <c r="B44" s="5" t="s">
        <v>253</v>
      </c>
      <c r="E44" s="38" t="str">
        <f ca="1">IF(OFFSET(start,ROW()-29,MATCH(historyLink,'Game and Career Leaders (2)'!$A$1:$EZ$1,0)-1)=0,"",OFFSET(start,ROW()-29,MATCH(historyLink,'Game and Career Leaders (2)'!$A$1:$EZ$1,0)-1))</f>
        <v/>
      </c>
      <c r="F44" s="39" t="str">
        <f ca="1">IF(OFFSET(start,ROW()-29,MATCH(historyLink,'Game and Career Leaders (2)'!$A$1:$EZ$1,0))=0,"",OFFSET(start,ROW()-29,MATCH(historyLink,'Game and Career Leaders (2)'!$A$1:$EZ$1,0)))</f>
        <v/>
      </c>
      <c r="G44" s="39" t="str">
        <f ca="1">IF(OFFSET(start,ROW()-29,MATCH(historyLink,'Game and Career Leaders (2)'!$A$1:$EZ$1,0)+1)=0,"",OFFSET(start,ROW()-29,MATCH(historyLink,'Game and Career Leaders (2)'!$A$1:$EZ$1,0)+1))</f>
        <v/>
      </c>
      <c r="H44" s="40" t="str">
        <f ca="1">IF(OFFSET(start,ROW()-29,MATCH(historyLink,'Game and Career Leaders (2)'!$A$1:$EZ$1,0)+2)=0,"",OFFSET(start,ROW()-29,MATCH(historyLink,'Game and Career Leaders (2)'!$A$1:$EZ$1,0)+2))</f>
        <v/>
      </c>
    </row>
    <row r="45" spans="2:8" x14ac:dyDescent="0.25">
      <c r="B45" s="5" t="s">
        <v>256</v>
      </c>
      <c r="E45" s="38" t="str">
        <f ca="1">IF(OFFSET(start,ROW()-29,MATCH(historyLink,'Game and Career Leaders (2)'!$A$1:$EZ$1,0)-1)=0,"",OFFSET(start,ROW()-29,MATCH(historyLink,'Game and Career Leaders (2)'!$A$1:$EZ$1,0)-1))</f>
        <v/>
      </c>
      <c r="F45" s="39" t="str">
        <f ca="1">IF(OFFSET(start,ROW()-29,MATCH(historyLink,'Game and Career Leaders (2)'!$A$1:$EZ$1,0))=0,"",OFFSET(start,ROW()-29,MATCH(historyLink,'Game and Career Leaders (2)'!$A$1:$EZ$1,0)))</f>
        <v/>
      </c>
      <c r="G45" s="39" t="str">
        <f ca="1">IF(OFFSET(start,ROW()-29,MATCH(historyLink,'Game and Career Leaders (2)'!$A$1:$EZ$1,0)+1)=0,"",OFFSET(start,ROW()-29,MATCH(historyLink,'Game and Career Leaders (2)'!$A$1:$EZ$1,0)+1))</f>
        <v/>
      </c>
      <c r="H45" s="40" t="str">
        <f ca="1">IF(OFFSET(start,ROW()-29,MATCH(historyLink,'Game and Career Leaders (2)'!$A$1:$EZ$1,0)+2)=0,"",OFFSET(start,ROW()-29,MATCH(historyLink,'Game and Career Leaders (2)'!$A$1:$EZ$1,0)+2))</f>
        <v/>
      </c>
    </row>
    <row r="46" spans="2:8" x14ac:dyDescent="0.25">
      <c r="B46" s="5" t="s">
        <v>265</v>
      </c>
      <c r="E46" s="38" t="str">
        <f ca="1">IF(OFFSET(start,ROW()-29,MATCH(historyLink,'Game and Career Leaders (2)'!$A$1:$EZ$1,0)-1)=0,"",OFFSET(start,ROW()-29,MATCH(historyLink,'Game and Career Leaders (2)'!$A$1:$EZ$1,0)-1))</f>
        <v/>
      </c>
      <c r="F46" s="39" t="str">
        <f ca="1">IF(OFFSET(start,ROW()-29,MATCH(historyLink,'Game and Career Leaders (2)'!$A$1:$EZ$1,0))=0,"",OFFSET(start,ROW()-29,MATCH(historyLink,'Game and Career Leaders (2)'!$A$1:$EZ$1,0)))</f>
        <v/>
      </c>
      <c r="G46" s="39" t="str">
        <f ca="1">IF(OFFSET(start,ROW()-29,MATCH(historyLink,'Game and Career Leaders (2)'!$A$1:$EZ$1,0)+1)=0,"",OFFSET(start,ROW()-29,MATCH(historyLink,'Game and Career Leaders (2)'!$A$1:$EZ$1,0)+1))</f>
        <v/>
      </c>
      <c r="H46" s="40" t="str">
        <f ca="1">IF(OFFSET(start,ROW()-29,MATCH(historyLink,'Game and Career Leaders (2)'!$A$1:$EZ$1,0)+2)=0,"",OFFSET(start,ROW()-29,MATCH(historyLink,'Game and Career Leaders (2)'!$A$1:$EZ$1,0)+2))</f>
        <v/>
      </c>
    </row>
    <row r="47" spans="2:8" x14ac:dyDescent="0.25">
      <c r="B47" s="5" t="s">
        <v>272</v>
      </c>
      <c r="E47" s="38" t="str">
        <f ca="1">IF(OFFSET(start,ROW()-29,MATCH(historyLink,'Game and Career Leaders (2)'!$A$1:$EZ$1,0)-1)=0,"",OFFSET(start,ROW()-29,MATCH(historyLink,'Game and Career Leaders (2)'!$A$1:$EZ$1,0)-1))</f>
        <v/>
      </c>
      <c r="F47" s="39" t="str">
        <f ca="1">IF(OFFSET(start,ROW()-29,MATCH(historyLink,'Game and Career Leaders (2)'!$A$1:$EZ$1,0))=0,"",OFFSET(start,ROW()-29,MATCH(historyLink,'Game and Career Leaders (2)'!$A$1:$EZ$1,0)))</f>
        <v/>
      </c>
      <c r="G47" s="39" t="str">
        <f ca="1">IF(OFFSET(start,ROW()-29,MATCH(historyLink,'Game and Career Leaders (2)'!$A$1:$EZ$1,0)+1)=0,"",OFFSET(start,ROW()-29,MATCH(historyLink,'Game and Career Leaders (2)'!$A$1:$EZ$1,0)+1))</f>
        <v/>
      </c>
      <c r="H47" s="40" t="str">
        <f ca="1">IF(OFFSET(start,ROW()-29,MATCH(historyLink,'Game and Career Leaders (2)'!$A$1:$EZ$1,0)+2)=0,"",OFFSET(start,ROW()-29,MATCH(historyLink,'Game and Career Leaders (2)'!$A$1:$EZ$1,0)+2))</f>
        <v/>
      </c>
    </row>
    <row r="48" spans="2:8" x14ac:dyDescent="0.25">
      <c r="B48" s="5" t="s">
        <v>275</v>
      </c>
      <c r="E48" s="38" t="str">
        <f ca="1">IF(OFFSET(start,ROW()-29,MATCH(historyLink,'Game and Career Leaders (2)'!$A$1:$EZ$1,0)-1)=0,"",OFFSET(start,ROW()-29,MATCH(historyLink,'Game and Career Leaders (2)'!$A$1:$EZ$1,0)-1))</f>
        <v/>
      </c>
      <c r="F48" s="39" t="str">
        <f ca="1">IF(OFFSET(start,ROW()-29,MATCH(historyLink,'Game and Career Leaders (2)'!$A$1:$EZ$1,0))=0,"",OFFSET(start,ROW()-29,MATCH(historyLink,'Game and Career Leaders (2)'!$A$1:$EZ$1,0)))</f>
        <v/>
      </c>
      <c r="G48" s="39" t="str">
        <f ca="1">IF(OFFSET(start,ROW()-29,MATCH(historyLink,'Game and Career Leaders (2)'!$A$1:$EZ$1,0)+1)=0,"",OFFSET(start,ROW()-29,MATCH(historyLink,'Game and Career Leaders (2)'!$A$1:$EZ$1,0)+1))</f>
        <v/>
      </c>
      <c r="H48" s="40" t="str">
        <f ca="1">IF(OFFSET(start,ROW()-29,MATCH(historyLink,'Game and Career Leaders (2)'!$A$1:$EZ$1,0)+2)=0,"",OFFSET(start,ROW()-29,MATCH(historyLink,'Game and Career Leaders (2)'!$A$1:$EZ$1,0)+2))</f>
        <v/>
      </c>
    </row>
    <row r="49" spans="2:8" x14ac:dyDescent="0.25">
      <c r="B49" s="5" t="s">
        <v>285</v>
      </c>
      <c r="E49" s="38" t="str">
        <f ca="1">IF(OFFSET(start,ROW()-29,MATCH(historyLink,'Game and Career Leaders (2)'!$A$1:$EZ$1,0)-1)=0,"",OFFSET(start,ROW()-29,MATCH(historyLink,'Game and Career Leaders (2)'!$A$1:$EZ$1,0)-1))</f>
        <v/>
      </c>
      <c r="F49" s="39" t="str">
        <f ca="1">IF(OFFSET(start,ROW()-29,MATCH(historyLink,'Game and Career Leaders (2)'!$A$1:$EZ$1,0))=0,"",OFFSET(start,ROW()-29,MATCH(historyLink,'Game and Career Leaders (2)'!$A$1:$EZ$1,0)))</f>
        <v/>
      </c>
      <c r="G49" s="39" t="str">
        <f ca="1">IF(OFFSET(start,ROW()-29,MATCH(historyLink,'Game and Career Leaders (2)'!$A$1:$EZ$1,0)+1)=0,"",OFFSET(start,ROW()-29,MATCH(historyLink,'Game and Career Leaders (2)'!$A$1:$EZ$1,0)+1))</f>
        <v/>
      </c>
      <c r="H49" s="40" t="str">
        <f ca="1">IF(OFFSET(start,ROW()-29,MATCH(historyLink,'Game and Career Leaders (2)'!$A$1:$EZ$1,0)+2)=0,"",OFFSET(start,ROW()-29,MATCH(historyLink,'Game and Career Leaders (2)'!$A$1:$EZ$1,0)+2))</f>
        <v/>
      </c>
    </row>
    <row r="50" spans="2:8" x14ac:dyDescent="0.25">
      <c r="B50" s="5" t="s">
        <v>289</v>
      </c>
      <c r="E50" s="38" t="str">
        <f ca="1">IF(OFFSET(start,ROW()-29,MATCH(historyLink,'Game and Career Leaders (2)'!$A$1:$EZ$1,0)-1)=0,"",OFFSET(start,ROW()-29,MATCH(historyLink,'Game and Career Leaders (2)'!$A$1:$EZ$1,0)-1))</f>
        <v/>
      </c>
      <c r="F50" s="39" t="str">
        <f ca="1">IF(OFFSET(start,ROW()-29,MATCH(historyLink,'Game and Career Leaders (2)'!$A$1:$EZ$1,0))=0,"",OFFSET(start,ROW()-29,MATCH(historyLink,'Game and Career Leaders (2)'!$A$1:$EZ$1,0)))</f>
        <v/>
      </c>
      <c r="G50" s="39" t="str">
        <f ca="1">IF(OFFSET(start,ROW()-29,MATCH(historyLink,'Game and Career Leaders (2)'!$A$1:$EZ$1,0)+1)=0,"",OFFSET(start,ROW()-29,MATCH(historyLink,'Game and Career Leaders (2)'!$A$1:$EZ$1,0)+1))</f>
        <v/>
      </c>
      <c r="H50" s="40" t="str">
        <f ca="1">IF(OFFSET(start,ROW()-29,MATCH(historyLink,'Game and Career Leaders (2)'!$A$1:$EZ$1,0)+2)=0,"",OFFSET(start,ROW()-29,MATCH(historyLink,'Game and Career Leaders (2)'!$A$1:$EZ$1,0)+2))</f>
        <v/>
      </c>
    </row>
    <row r="51" spans="2:8" x14ac:dyDescent="0.25">
      <c r="B51" s="5" t="s">
        <v>292</v>
      </c>
      <c r="E51" s="38" t="str">
        <f ca="1">IF(OFFSET(start,ROW()-29,MATCH(historyLink,'Game and Career Leaders (2)'!$A$1:$EZ$1,0)-1)=0,"",OFFSET(start,ROW()-29,MATCH(historyLink,'Game and Career Leaders (2)'!$A$1:$EZ$1,0)-1))</f>
        <v/>
      </c>
      <c r="F51" s="39" t="str">
        <f ca="1">IF(OFFSET(start,ROW()-29,MATCH(historyLink,'Game and Career Leaders (2)'!$A$1:$EZ$1,0))=0,"",OFFSET(start,ROW()-29,MATCH(historyLink,'Game and Career Leaders (2)'!$A$1:$EZ$1,0)))</f>
        <v/>
      </c>
      <c r="G51" s="39" t="str">
        <f ca="1">IF(OFFSET(start,ROW()-29,MATCH(historyLink,'Game and Career Leaders (2)'!$A$1:$EZ$1,0)+1)=0,"",OFFSET(start,ROW()-29,MATCH(historyLink,'Game and Career Leaders (2)'!$A$1:$EZ$1,0)+1))</f>
        <v/>
      </c>
      <c r="H51" s="40" t="str">
        <f ca="1">IF(OFFSET(start,ROW()-29,MATCH(historyLink,'Game and Career Leaders (2)'!$A$1:$EZ$1,0)+2)=0,"",OFFSET(start,ROW()-29,MATCH(historyLink,'Game and Career Leaders (2)'!$A$1:$EZ$1,0)+2))</f>
        <v/>
      </c>
    </row>
    <row r="52" spans="2:8" x14ac:dyDescent="0.25">
      <c r="B52" s="5" t="s">
        <v>301</v>
      </c>
      <c r="E52" s="38" t="str">
        <f ca="1">IF(OFFSET(start,ROW()-29,MATCH(historyLink,'Game and Career Leaders (2)'!$A$1:$EZ$1,0)-1)=0,"",OFFSET(start,ROW()-29,MATCH(historyLink,'Game and Career Leaders (2)'!$A$1:$EZ$1,0)-1))</f>
        <v/>
      </c>
      <c r="F52" s="39" t="str">
        <f ca="1">IF(OFFSET(start,ROW()-29,MATCH(historyLink,'Game and Career Leaders (2)'!$A$1:$EZ$1,0))=0,"",OFFSET(start,ROW()-29,MATCH(historyLink,'Game and Career Leaders (2)'!$A$1:$EZ$1,0)))</f>
        <v/>
      </c>
      <c r="G52" s="39" t="str">
        <f ca="1">IF(OFFSET(start,ROW()-29,MATCH(historyLink,'Game and Career Leaders (2)'!$A$1:$EZ$1,0)+1)=0,"",OFFSET(start,ROW()-29,MATCH(historyLink,'Game and Career Leaders (2)'!$A$1:$EZ$1,0)+1))</f>
        <v/>
      </c>
      <c r="H52" s="40" t="str">
        <f ca="1">IF(OFFSET(start,ROW()-29,MATCH(historyLink,'Game and Career Leaders (2)'!$A$1:$EZ$1,0)+2)=0,"",OFFSET(start,ROW()-29,MATCH(historyLink,'Game and Career Leaders (2)'!$A$1:$EZ$1,0)+2))</f>
        <v/>
      </c>
    </row>
    <row r="53" spans="2:8" x14ac:dyDescent="0.25">
      <c r="B53" s="5" t="s">
        <v>302</v>
      </c>
      <c r="E53" s="38" t="str">
        <f ca="1">IF(OFFSET(start,ROW()-29,MATCH(historyLink,'Game and Career Leaders (2)'!$A$1:$EZ$1,0)-1)=0,"",OFFSET(start,ROW()-29,MATCH(historyLink,'Game and Career Leaders (2)'!$A$1:$EZ$1,0)-1))</f>
        <v/>
      </c>
      <c r="F53" s="39" t="str">
        <f ca="1">IF(OFFSET(start,ROW()-29,MATCH(historyLink,'Game and Career Leaders (2)'!$A$1:$EZ$1,0))=0,"",OFFSET(start,ROW()-29,MATCH(historyLink,'Game and Career Leaders (2)'!$A$1:$EZ$1,0)))</f>
        <v/>
      </c>
      <c r="G53" s="39" t="str">
        <f ca="1">IF(OFFSET(start,ROW()-29,MATCH(historyLink,'Game and Career Leaders (2)'!$A$1:$EZ$1,0)+1)=0,"",OFFSET(start,ROW()-29,MATCH(historyLink,'Game and Career Leaders (2)'!$A$1:$EZ$1,0)+1))</f>
        <v/>
      </c>
      <c r="H53" s="40" t="str">
        <f ca="1">IF(OFFSET(start,ROW()-29,MATCH(historyLink,'Game and Career Leaders (2)'!$A$1:$EZ$1,0)+2)=0,"",OFFSET(start,ROW()-29,MATCH(historyLink,'Game and Career Leaders (2)'!$A$1:$EZ$1,0)+2))</f>
        <v/>
      </c>
    </row>
    <row r="54" spans="2:8" x14ac:dyDescent="0.25">
      <c r="B54" s="5" t="s">
        <v>310</v>
      </c>
      <c r="E54" s="38" t="str">
        <f ca="1">IF(OFFSET(start,ROW()-29,MATCH(historyLink,'Game and Career Leaders (2)'!$A$1:$EZ$1,0)-1)=0,"",OFFSET(start,ROW()-29,MATCH(historyLink,'Game and Career Leaders (2)'!$A$1:$EZ$1,0)-1))</f>
        <v/>
      </c>
      <c r="F54" s="39" t="str">
        <f ca="1">IF(OFFSET(start,ROW()-29,MATCH(historyLink,'Game and Career Leaders (2)'!$A$1:$EZ$1,0))=0,"",OFFSET(start,ROW()-29,MATCH(historyLink,'Game and Career Leaders (2)'!$A$1:$EZ$1,0)))</f>
        <v/>
      </c>
      <c r="G54" s="39" t="str">
        <f ca="1">IF(OFFSET(start,ROW()-29,MATCH(historyLink,'Game and Career Leaders (2)'!$A$1:$EZ$1,0)+1)=0,"",OFFSET(start,ROW()-29,MATCH(historyLink,'Game and Career Leaders (2)'!$A$1:$EZ$1,0)+1))</f>
        <v/>
      </c>
      <c r="H54" s="40" t="str">
        <f ca="1">IF(OFFSET(start,ROW()-29,MATCH(historyLink,'Game and Career Leaders (2)'!$A$1:$EZ$1,0)+2)=0,"",OFFSET(start,ROW()-29,MATCH(historyLink,'Game and Career Leaders (2)'!$A$1:$EZ$1,0)+2))</f>
        <v/>
      </c>
    </row>
    <row r="55" spans="2:8" x14ac:dyDescent="0.25">
      <c r="B55" s="5" t="s">
        <v>311</v>
      </c>
      <c r="E55" s="38" t="str">
        <f ca="1">IF(OFFSET(start,ROW()-29,MATCH(historyLink,'Game and Career Leaders (2)'!$A$1:$EZ$1,0)-1)=0,"",OFFSET(start,ROW()-29,MATCH(historyLink,'Game and Career Leaders (2)'!$A$1:$EZ$1,0)-1))</f>
        <v/>
      </c>
      <c r="F55" s="39" t="str">
        <f ca="1">IF(OFFSET(start,ROW()-29,MATCH(historyLink,'Game and Career Leaders (2)'!$A$1:$EZ$1,0))=0,"",OFFSET(start,ROW()-29,MATCH(historyLink,'Game and Career Leaders (2)'!$A$1:$EZ$1,0)))</f>
        <v/>
      </c>
      <c r="G55" s="39" t="str">
        <f ca="1">IF(OFFSET(start,ROW()-29,MATCH(historyLink,'Game and Career Leaders (2)'!$A$1:$EZ$1,0)+1)=0,"",OFFSET(start,ROW()-29,MATCH(historyLink,'Game and Career Leaders (2)'!$A$1:$EZ$1,0)+1))</f>
        <v/>
      </c>
      <c r="H55" s="40" t="str">
        <f ca="1">IF(OFFSET(start,ROW()-29,MATCH(historyLink,'Game and Career Leaders (2)'!$A$1:$EZ$1,0)+2)=0,"",OFFSET(start,ROW()-29,MATCH(historyLink,'Game and Career Leaders (2)'!$A$1:$EZ$1,0)+2))</f>
        <v/>
      </c>
    </row>
    <row r="56" spans="2:8" x14ac:dyDescent="0.25">
      <c r="B56" s="5" t="s">
        <v>320</v>
      </c>
      <c r="E56" s="38" t="str">
        <f ca="1">IF(OFFSET(start,ROW()-29,MATCH(historyLink,'Game and Career Leaders (2)'!$A$1:$EZ$1,0)-1)=0,"",OFFSET(start,ROW()-29,MATCH(historyLink,'Game and Career Leaders (2)'!$A$1:$EZ$1,0)-1))</f>
        <v/>
      </c>
      <c r="F56" s="39" t="str">
        <f ca="1">IF(OFFSET(start,ROW()-29,MATCH(historyLink,'Game and Career Leaders (2)'!$A$1:$EZ$1,0))=0,"",OFFSET(start,ROW()-29,MATCH(historyLink,'Game and Career Leaders (2)'!$A$1:$EZ$1,0)))</f>
        <v/>
      </c>
      <c r="G56" s="39" t="str">
        <f ca="1">IF(OFFSET(start,ROW()-29,MATCH(historyLink,'Game and Career Leaders (2)'!$A$1:$EZ$1,0)+1)=0,"",OFFSET(start,ROW()-29,MATCH(historyLink,'Game and Career Leaders (2)'!$A$1:$EZ$1,0)+1))</f>
        <v/>
      </c>
      <c r="H56" s="40" t="str">
        <f ca="1">IF(OFFSET(start,ROW()-29,MATCH(historyLink,'Game and Career Leaders (2)'!$A$1:$EZ$1,0)+2)=0,"",OFFSET(start,ROW()-29,MATCH(historyLink,'Game and Career Leaders (2)'!$A$1:$EZ$1,0)+2))</f>
        <v/>
      </c>
    </row>
    <row r="57" spans="2:8" x14ac:dyDescent="0.25">
      <c r="B57" s="5" t="s">
        <v>321</v>
      </c>
      <c r="E57" s="38" t="str">
        <f ca="1">IF(OFFSET(start,ROW()-29,MATCH(historyLink,'Game and Career Leaders (2)'!$A$1:$EZ$1,0)-1)=0,"",OFFSET(start,ROW()-29,MATCH(historyLink,'Game and Career Leaders (2)'!$A$1:$EZ$1,0)-1))</f>
        <v/>
      </c>
      <c r="F57" s="39" t="str">
        <f ca="1">IF(OFFSET(start,ROW()-29,MATCH(historyLink,'Game and Career Leaders (2)'!$A$1:$EZ$1,0))=0,"",OFFSET(start,ROW()-29,MATCH(historyLink,'Game and Career Leaders (2)'!$A$1:$EZ$1,0)))</f>
        <v/>
      </c>
      <c r="G57" s="39" t="str">
        <f ca="1">IF(OFFSET(start,ROW()-29,MATCH(historyLink,'Game and Career Leaders (2)'!$A$1:$EZ$1,0)+1)=0,"",OFFSET(start,ROW()-29,MATCH(historyLink,'Game and Career Leaders (2)'!$A$1:$EZ$1,0)+1))</f>
        <v/>
      </c>
      <c r="H57" s="40" t="str">
        <f ca="1">IF(OFFSET(start,ROW()-29,MATCH(historyLink,'Game and Career Leaders (2)'!$A$1:$EZ$1,0)+2)=0,"",OFFSET(start,ROW()-29,MATCH(historyLink,'Game and Career Leaders (2)'!$A$1:$EZ$1,0)+2))</f>
        <v/>
      </c>
    </row>
    <row r="58" spans="2:8" ht="15.75" thickBot="1" x14ac:dyDescent="0.3">
      <c r="B58" s="5" t="s">
        <v>329</v>
      </c>
      <c r="E58" s="15" t="str">
        <f ca="1">IF(OFFSET(start,ROW()-29,MATCH(historyLink,'Game and Career Leaders (2)'!$A$1:$EZ$1,0)-1)=0,"",OFFSET(start,ROW()-29,MATCH(historyLink,'Game and Career Leaders (2)'!$A$1:$EZ$1,0)-1))</f>
        <v/>
      </c>
      <c r="F58" s="41" t="str">
        <f ca="1">IF(OFFSET(start,ROW()-29,MATCH(historyLink,'Game and Career Leaders (2)'!$A$1:$EZ$1,0))=0,"",OFFSET(start,ROW()-29,MATCH(historyLink,'Game and Career Leaders (2)'!$A$1:$EZ$1,0)))</f>
        <v/>
      </c>
      <c r="G58" s="41" t="str">
        <f ca="1">IF(OFFSET(start,ROW()-29,MATCH(historyLink,'Game and Career Leaders (2)'!$A$1:$EZ$1,0)+1)=0,"",OFFSET(start,ROW()-29,MATCH(historyLink,'Game and Career Leaders (2)'!$A$1:$EZ$1,0)+1))</f>
        <v/>
      </c>
      <c r="H58" s="42" t="str">
        <f ca="1">IF(OFFSET(start,ROW()-29,MATCH(historyLink,'Game and Career Leaders (2)'!$A$1:$EZ$1,0)+2)=0,"",OFFSET(start,ROW()-29,MATCH(historyLink,'Game and Career Leaders (2)'!$A$1:$EZ$1,0)+2))</f>
        <v/>
      </c>
    </row>
    <row r="59" spans="2:8" x14ac:dyDescent="0.25">
      <c r="B59" s="5" t="s">
        <v>330</v>
      </c>
    </row>
    <row r="60" spans="2:8" x14ac:dyDescent="0.25">
      <c r="B60" s="5" t="s">
        <v>335</v>
      </c>
    </row>
    <row r="61" spans="2:8" x14ac:dyDescent="0.25">
      <c r="B61" s="5" t="s">
        <v>336</v>
      </c>
    </row>
    <row r="62" spans="2:8" x14ac:dyDescent="0.25">
      <c r="B62" s="5" t="s">
        <v>337</v>
      </c>
    </row>
    <row r="63" spans="2:8" x14ac:dyDescent="0.25">
      <c r="B63" s="5" t="s">
        <v>343</v>
      </c>
    </row>
    <row r="64" spans="2:8" x14ac:dyDescent="0.25">
      <c r="B64" s="5" t="s">
        <v>345</v>
      </c>
    </row>
    <row r="65" spans="2:2" x14ac:dyDescent="0.25">
      <c r="B65" s="5" t="s">
        <v>360</v>
      </c>
    </row>
    <row r="66" spans="2:2" x14ac:dyDescent="0.25">
      <c r="B66" s="5" t="s">
        <v>361</v>
      </c>
    </row>
    <row r="67" spans="2:2" x14ac:dyDescent="0.25">
      <c r="B67" s="5" t="s">
        <v>362</v>
      </c>
    </row>
    <row r="68" spans="2:2" x14ac:dyDescent="0.25">
      <c r="B68" s="5" t="s">
        <v>363</v>
      </c>
    </row>
  </sheetData>
  <dataValidations count="1">
    <dataValidation type="list" allowBlank="1" showInputMessage="1" showErrorMessage="1" sqref="B15">
      <formula1>$A$1:$EY$1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77"/>
  <sheetViews>
    <sheetView topLeftCell="C1" workbookViewId="0"/>
  </sheetViews>
  <sheetFormatPr defaultRowHeight="15" x14ac:dyDescent="0.25"/>
  <cols>
    <col min="1" max="1" width="7.140625" customWidth="1"/>
    <col min="2" max="2" width="23.28515625" bestFit="1" customWidth="1"/>
    <col min="3" max="4" width="7" bestFit="1" customWidth="1"/>
    <col min="5" max="5" width="5.140625" customWidth="1"/>
    <col min="6" max="6" width="22.140625" bestFit="1" customWidth="1"/>
    <col min="7" max="8" width="7" bestFit="1" customWidth="1"/>
    <col min="9" max="9" width="9.28515625" customWidth="1"/>
    <col min="10" max="10" width="23.28515625" bestFit="1" customWidth="1"/>
    <col min="11" max="11" width="6" bestFit="1" customWidth="1"/>
    <col min="12" max="12" width="7" bestFit="1" customWidth="1"/>
    <col min="13" max="13" width="8.85546875" customWidth="1"/>
    <col min="14" max="14" width="23.28515625" bestFit="1" customWidth="1"/>
    <col min="15" max="15" width="6" bestFit="1" customWidth="1"/>
    <col min="16" max="16" width="7" bestFit="1" customWidth="1"/>
  </cols>
  <sheetData>
    <row r="1" spans="1:16" x14ac:dyDescent="0.25">
      <c r="A1" t="s">
        <v>177</v>
      </c>
      <c r="E1" t="s">
        <v>188</v>
      </c>
      <c r="I1" t="s">
        <v>199</v>
      </c>
      <c r="M1" t="s">
        <v>207</v>
      </c>
    </row>
    <row r="3" spans="1:16" x14ac:dyDescent="0.25">
      <c r="A3">
        <v>1</v>
      </c>
      <c r="B3" t="s">
        <v>463</v>
      </c>
      <c r="C3">
        <v>150.91999999999999</v>
      </c>
      <c r="D3" t="s">
        <v>178</v>
      </c>
      <c r="E3">
        <v>1</v>
      </c>
      <c r="F3" t="s">
        <v>189</v>
      </c>
      <c r="G3">
        <v>127.83</v>
      </c>
      <c r="H3" t="s">
        <v>190</v>
      </c>
      <c r="I3">
        <v>1</v>
      </c>
      <c r="J3" t="s">
        <v>464</v>
      </c>
      <c r="K3">
        <v>58</v>
      </c>
      <c r="L3" t="s">
        <v>200</v>
      </c>
      <c r="M3">
        <v>1</v>
      </c>
      <c r="N3" t="s">
        <v>60</v>
      </c>
      <c r="O3">
        <v>198</v>
      </c>
      <c r="P3" t="s">
        <v>198</v>
      </c>
    </row>
    <row r="4" spans="1:16" x14ac:dyDescent="0.25">
      <c r="A4">
        <v>2</v>
      </c>
      <c r="B4" t="s">
        <v>465</v>
      </c>
      <c r="C4">
        <v>147.56</v>
      </c>
      <c r="D4" t="s">
        <v>179</v>
      </c>
      <c r="E4">
        <v>2</v>
      </c>
      <c r="F4" t="s">
        <v>140</v>
      </c>
      <c r="G4">
        <v>122.83</v>
      </c>
      <c r="H4" t="s">
        <v>191</v>
      </c>
      <c r="I4">
        <v>2</v>
      </c>
      <c r="J4" t="s">
        <v>466</v>
      </c>
      <c r="K4">
        <v>51</v>
      </c>
      <c r="L4" t="s">
        <v>201</v>
      </c>
      <c r="M4">
        <v>2</v>
      </c>
      <c r="N4" t="s">
        <v>208</v>
      </c>
      <c r="O4">
        <v>152</v>
      </c>
      <c r="P4" t="s">
        <v>198</v>
      </c>
    </row>
    <row r="5" spans="1:16" x14ac:dyDescent="0.25">
      <c r="A5">
        <v>3</v>
      </c>
      <c r="B5" t="s">
        <v>467</v>
      </c>
      <c r="C5">
        <v>145.04</v>
      </c>
      <c r="D5" t="s">
        <v>180</v>
      </c>
      <c r="E5">
        <v>3</v>
      </c>
      <c r="F5" t="s">
        <v>192</v>
      </c>
      <c r="G5">
        <v>112.8</v>
      </c>
      <c r="H5" t="s">
        <v>190</v>
      </c>
      <c r="I5">
        <v>3</v>
      </c>
      <c r="J5" t="s">
        <v>464</v>
      </c>
      <c r="K5">
        <v>50</v>
      </c>
      <c r="L5" t="s">
        <v>202</v>
      </c>
      <c r="M5">
        <v>3</v>
      </c>
      <c r="N5" t="s">
        <v>209</v>
      </c>
      <c r="O5">
        <v>145</v>
      </c>
      <c r="P5" t="s">
        <v>190</v>
      </c>
    </row>
    <row r="6" spans="1:16" x14ac:dyDescent="0.25">
      <c r="A6">
        <v>4</v>
      </c>
      <c r="B6" t="s">
        <v>468</v>
      </c>
      <c r="C6">
        <v>140.69</v>
      </c>
      <c r="D6" t="s">
        <v>181</v>
      </c>
      <c r="E6">
        <v>4</v>
      </c>
      <c r="F6" t="s">
        <v>193</v>
      </c>
      <c r="G6">
        <v>111.93</v>
      </c>
      <c r="H6" t="s">
        <v>194</v>
      </c>
      <c r="J6" t="s">
        <v>469</v>
      </c>
      <c r="K6">
        <v>50</v>
      </c>
      <c r="L6" t="s">
        <v>184</v>
      </c>
      <c r="M6">
        <v>4</v>
      </c>
      <c r="N6" t="s">
        <v>77</v>
      </c>
      <c r="O6">
        <v>133</v>
      </c>
      <c r="P6" t="s">
        <v>194</v>
      </c>
    </row>
    <row r="7" spans="1:16" x14ac:dyDescent="0.25">
      <c r="A7">
        <v>5</v>
      </c>
      <c r="B7" t="s">
        <v>470</v>
      </c>
      <c r="C7">
        <v>134.84</v>
      </c>
      <c r="D7" t="s">
        <v>182</v>
      </c>
      <c r="E7">
        <v>5</v>
      </c>
      <c r="F7" t="s">
        <v>195</v>
      </c>
      <c r="G7">
        <v>105.98</v>
      </c>
      <c r="H7" t="s">
        <v>191</v>
      </c>
      <c r="I7">
        <v>5</v>
      </c>
      <c r="J7" t="s">
        <v>471</v>
      </c>
      <c r="K7">
        <v>49</v>
      </c>
      <c r="L7" t="s">
        <v>203</v>
      </c>
      <c r="M7">
        <v>5</v>
      </c>
      <c r="N7" t="s">
        <v>189</v>
      </c>
      <c r="O7">
        <v>122</v>
      </c>
      <c r="P7" t="s">
        <v>190</v>
      </c>
    </row>
    <row r="8" spans="1:16" x14ac:dyDescent="0.25">
      <c r="A8">
        <v>6</v>
      </c>
      <c r="B8" t="s">
        <v>472</v>
      </c>
      <c r="C8">
        <v>127.87</v>
      </c>
      <c r="D8" t="s">
        <v>183</v>
      </c>
      <c r="E8">
        <v>6</v>
      </c>
      <c r="F8" t="s">
        <v>196</v>
      </c>
      <c r="G8">
        <v>97.61</v>
      </c>
      <c r="H8" t="s">
        <v>191</v>
      </c>
      <c r="J8" t="s">
        <v>473</v>
      </c>
      <c r="K8">
        <v>49</v>
      </c>
      <c r="L8" t="s">
        <v>204</v>
      </c>
      <c r="M8">
        <v>6</v>
      </c>
      <c r="N8" t="s">
        <v>197</v>
      </c>
      <c r="O8">
        <v>97</v>
      </c>
      <c r="P8" t="s">
        <v>190</v>
      </c>
    </row>
    <row r="9" spans="1:16" x14ac:dyDescent="0.25">
      <c r="A9">
        <v>7</v>
      </c>
      <c r="B9" t="s">
        <v>465</v>
      </c>
      <c r="C9">
        <v>127.2</v>
      </c>
      <c r="D9" t="s">
        <v>184</v>
      </c>
      <c r="E9">
        <v>7</v>
      </c>
      <c r="F9" t="s">
        <v>197</v>
      </c>
      <c r="G9">
        <v>96.33</v>
      </c>
      <c r="H9" t="s">
        <v>190</v>
      </c>
      <c r="J9" t="s">
        <v>474</v>
      </c>
      <c r="K9">
        <v>49</v>
      </c>
      <c r="L9" t="s">
        <v>182</v>
      </c>
      <c r="M9">
        <v>7</v>
      </c>
      <c r="N9" t="s">
        <v>210</v>
      </c>
      <c r="O9">
        <v>91</v>
      </c>
      <c r="P9" t="s">
        <v>194</v>
      </c>
    </row>
    <row r="10" spans="1:16" x14ac:dyDescent="0.25">
      <c r="A10">
        <v>8</v>
      </c>
      <c r="B10" t="s">
        <v>475</v>
      </c>
      <c r="C10">
        <v>119.17</v>
      </c>
      <c r="D10" t="s">
        <v>185</v>
      </c>
      <c r="E10">
        <v>8</v>
      </c>
      <c r="F10" t="s">
        <v>60</v>
      </c>
      <c r="G10">
        <v>96.02</v>
      </c>
      <c r="H10" t="s">
        <v>198</v>
      </c>
      <c r="I10">
        <v>8</v>
      </c>
      <c r="J10" t="s">
        <v>476</v>
      </c>
      <c r="K10">
        <v>48</v>
      </c>
      <c r="L10" t="s">
        <v>205</v>
      </c>
      <c r="M10">
        <v>8</v>
      </c>
      <c r="N10" t="s">
        <v>211</v>
      </c>
      <c r="O10">
        <v>89</v>
      </c>
      <c r="P10" t="s">
        <v>194</v>
      </c>
    </row>
    <row r="11" spans="1:16" x14ac:dyDescent="0.25">
      <c r="A11">
        <v>9</v>
      </c>
      <c r="B11" t="s">
        <v>477</v>
      </c>
      <c r="C11">
        <v>117.06</v>
      </c>
      <c r="D11" t="s">
        <v>186</v>
      </c>
      <c r="E11">
        <v>9</v>
      </c>
      <c r="F11" t="s">
        <v>77</v>
      </c>
      <c r="G11">
        <v>95.94</v>
      </c>
      <c r="H11" t="s">
        <v>194</v>
      </c>
      <c r="J11" t="s">
        <v>478</v>
      </c>
      <c r="K11">
        <v>48</v>
      </c>
      <c r="L11" t="s">
        <v>206</v>
      </c>
      <c r="M11">
        <v>9</v>
      </c>
      <c r="N11" t="s">
        <v>192</v>
      </c>
      <c r="O11">
        <v>84</v>
      </c>
      <c r="P11" t="s">
        <v>190</v>
      </c>
    </row>
    <row r="12" spans="1:16" x14ac:dyDescent="0.25">
      <c r="A12">
        <v>10</v>
      </c>
      <c r="B12" t="s">
        <v>479</v>
      </c>
      <c r="C12">
        <v>116.21</v>
      </c>
      <c r="D12" t="s">
        <v>187</v>
      </c>
      <c r="E12">
        <v>10</v>
      </c>
      <c r="F12" t="s">
        <v>16</v>
      </c>
      <c r="G12">
        <v>94.9</v>
      </c>
      <c r="H12" t="s">
        <v>191</v>
      </c>
      <c r="I12">
        <v>10</v>
      </c>
      <c r="J12" t="s">
        <v>476</v>
      </c>
      <c r="K12">
        <v>47</v>
      </c>
      <c r="L12" t="s">
        <v>186</v>
      </c>
      <c r="M12">
        <v>10</v>
      </c>
      <c r="N12" t="s">
        <v>45</v>
      </c>
      <c r="O12">
        <v>83</v>
      </c>
      <c r="P12" t="s">
        <v>191</v>
      </c>
    </row>
    <row r="13" spans="1:16" x14ac:dyDescent="0.25">
      <c r="A13" t="s">
        <v>212</v>
      </c>
      <c r="E13" t="s">
        <v>217</v>
      </c>
      <c r="I13" t="s">
        <v>218</v>
      </c>
      <c r="M13" t="s">
        <v>221</v>
      </c>
    </row>
    <row r="15" spans="1:16" x14ac:dyDescent="0.25">
      <c r="A15">
        <v>1</v>
      </c>
      <c r="B15" t="s">
        <v>480</v>
      </c>
      <c r="C15">
        <v>32</v>
      </c>
      <c r="D15" t="s">
        <v>213</v>
      </c>
      <c r="E15">
        <v>1</v>
      </c>
      <c r="F15" t="s">
        <v>60</v>
      </c>
      <c r="G15">
        <v>128</v>
      </c>
      <c r="H15" t="s">
        <v>198</v>
      </c>
      <c r="I15">
        <v>1</v>
      </c>
      <c r="J15" t="s">
        <v>463</v>
      </c>
      <c r="K15">
        <v>88</v>
      </c>
      <c r="L15" t="s">
        <v>178</v>
      </c>
      <c r="M15">
        <v>1</v>
      </c>
      <c r="N15" t="s">
        <v>193</v>
      </c>
      <c r="O15">
        <v>70</v>
      </c>
      <c r="P15" t="s">
        <v>194</v>
      </c>
    </row>
    <row r="16" spans="1:16" x14ac:dyDescent="0.25">
      <c r="B16" t="s">
        <v>476</v>
      </c>
      <c r="C16">
        <v>32</v>
      </c>
      <c r="D16" t="s">
        <v>186</v>
      </c>
      <c r="E16">
        <v>2</v>
      </c>
      <c r="F16" t="s">
        <v>77</v>
      </c>
      <c r="G16">
        <v>83</v>
      </c>
      <c r="H16" t="s">
        <v>194</v>
      </c>
      <c r="I16">
        <v>2</v>
      </c>
      <c r="J16" t="s">
        <v>480</v>
      </c>
      <c r="K16">
        <v>82.05</v>
      </c>
      <c r="L16" t="s">
        <v>213</v>
      </c>
      <c r="M16">
        <v>2</v>
      </c>
      <c r="N16" t="s">
        <v>189</v>
      </c>
      <c r="O16">
        <v>68.03</v>
      </c>
      <c r="P16" t="s">
        <v>190</v>
      </c>
    </row>
    <row r="17" spans="1:16" x14ac:dyDescent="0.25">
      <c r="A17">
        <v>3</v>
      </c>
      <c r="B17" t="s">
        <v>481</v>
      </c>
      <c r="C17">
        <v>31</v>
      </c>
      <c r="D17" t="s">
        <v>214</v>
      </c>
      <c r="F17" t="s">
        <v>189</v>
      </c>
      <c r="G17">
        <v>83</v>
      </c>
      <c r="H17" t="s">
        <v>190</v>
      </c>
      <c r="I17">
        <v>3</v>
      </c>
      <c r="J17" t="s">
        <v>465</v>
      </c>
      <c r="K17">
        <v>75.86</v>
      </c>
      <c r="L17" t="s">
        <v>179</v>
      </c>
      <c r="M17">
        <v>3</v>
      </c>
      <c r="N17" t="s">
        <v>45</v>
      </c>
      <c r="O17">
        <v>67.47</v>
      </c>
      <c r="P17" t="s">
        <v>191</v>
      </c>
    </row>
    <row r="18" spans="1:16" x14ac:dyDescent="0.25">
      <c r="B18" t="s">
        <v>482</v>
      </c>
      <c r="C18">
        <v>31</v>
      </c>
      <c r="D18" t="s">
        <v>213</v>
      </c>
      <c r="E18">
        <v>4</v>
      </c>
      <c r="F18" t="s">
        <v>209</v>
      </c>
      <c r="G18">
        <v>81</v>
      </c>
      <c r="H18" t="s">
        <v>190</v>
      </c>
      <c r="I18">
        <v>4</v>
      </c>
      <c r="J18" t="s">
        <v>481</v>
      </c>
      <c r="K18">
        <v>73.81</v>
      </c>
      <c r="L18" t="s">
        <v>214</v>
      </c>
      <c r="M18">
        <v>4</v>
      </c>
      <c r="N18" t="s">
        <v>16</v>
      </c>
      <c r="O18">
        <v>65.790000000000006</v>
      </c>
      <c r="P18" t="s">
        <v>191</v>
      </c>
    </row>
    <row r="19" spans="1:16" x14ac:dyDescent="0.25">
      <c r="B19" t="s">
        <v>483</v>
      </c>
      <c r="C19">
        <v>31</v>
      </c>
      <c r="D19" t="s">
        <v>215</v>
      </c>
      <c r="E19">
        <v>5</v>
      </c>
      <c r="F19" t="s">
        <v>208</v>
      </c>
      <c r="G19">
        <v>76</v>
      </c>
      <c r="H19" t="s">
        <v>198</v>
      </c>
      <c r="I19">
        <v>5</v>
      </c>
      <c r="J19" t="s">
        <v>484</v>
      </c>
      <c r="K19">
        <v>73.53</v>
      </c>
      <c r="L19" t="s">
        <v>219</v>
      </c>
      <c r="M19">
        <v>5</v>
      </c>
      <c r="N19" t="s">
        <v>60</v>
      </c>
      <c r="O19">
        <v>64.650000000000006</v>
      </c>
      <c r="P19" t="s">
        <v>198</v>
      </c>
    </row>
    <row r="20" spans="1:16" x14ac:dyDescent="0.25">
      <c r="B20" t="s">
        <v>464</v>
      </c>
      <c r="C20">
        <v>31</v>
      </c>
      <c r="D20" t="s">
        <v>202</v>
      </c>
      <c r="E20">
        <v>6</v>
      </c>
      <c r="F20" t="s">
        <v>197</v>
      </c>
      <c r="G20">
        <v>61</v>
      </c>
      <c r="H20" t="s">
        <v>190</v>
      </c>
      <c r="I20">
        <v>6</v>
      </c>
      <c r="J20" t="s">
        <v>468</v>
      </c>
      <c r="K20">
        <v>73.33</v>
      </c>
      <c r="L20" t="s">
        <v>181</v>
      </c>
      <c r="M20">
        <v>6</v>
      </c>
      <c r="N20" t="s">
        <v>222</v>
      </c>
      <c r="O20">
        <v>63.64</v>
      </c>
      <c r="P20" t="s">
        <v>191</v>
      </c>
    </row>
    <row r="21" spans="1:16" x14ac:dyDescent="0.25">
      <c r="A21">
        <v>7</v>
      </c>
      <c r="B21" t="s">
        <v>466</v>
      </c>
      <c r="C21">
        <v>30</v>
      </c>
      <c r="D21" t="s">
        <v>201</v>
      </c>
      <c r="E21">
        <v>7</v>
      </c>
      <c r="F21" t="s">
        <v>45</v>
      </c>
      <c r="G21">
        <v>56</v>
      </c>
      <c r="H21" t="s">
        <v>191</v>
      </c>
      <c r="I21">
        <v>7</v>
      </c>
      <c r="J21" t="s">
        <v>483</v>
      </c>
      <c r="K21">
        <v>72.09</v>
      </c>
      <c r="L21" t="s">
        <v>215</v>
      </c>
      <c r="M21">
        <v>7</v>
      </c>
      <c r="N21" t="s">
        <v>223</v>
      </c>
      <c r="O21">
        <v>63.41</v>
      </c>
      <c r="P21" t="s">
        <v>194</v>
      </c>
    </row>
    <row r="22" spans="1:16" x14ac:dyDescent="0.25">
      <c r="A22">
        <v>8</v>
      </c>
      <c r="B22" t="s">
        <v>476</v>
      </c>
      <c r="C22">
        <v>29</v>
      </c>
      <c r="D22" t="s">
        <v>205</v>
      </c>
      <c r="F22" t="s">
        <v>193</v>
      </c>
      <c r="G22">
        <v>56</v>
      </c>
      <c r="H22" t="s">
        <v>194</v>
      </c>
      <c r="I22">
        <v>8</v>
      </c>
      <c r="J22" t="s">
        <v>485</v>
      </c>
      <c r="K22">
        <v>71.430000000000007</v>
      </c>
      <c r="L22" t="s">
        <v>220</v>
      </c>
      <c r="M22">
        <v>8</v>
      </c>
      <c r="N22" t="s">
        <v>140</v>
      </c>
      <c r="O22">
        <v>63.04</v>
      </c>
      <c r="P22" t="s">
        <v>191</v>
      </c>
    </row>
    <row r="23" spans="1:16" x14ac:dyDescent="0.25">
      <c r="B23" t="s">
        <v>469</v>
      </c>
      <c r="C23">
        <v>29</v>
      </c>
      <c r="D23" t="s">
        <v>184</v>
      </c>
      <c r="E23">
        <v>9</v>
      </c>
      <c r="F23" t="s">
        <v>210</v>
      </c>
      <c r="G23">
        <v>55</v>
      </c>
      <c r="H23" t="s">
        <v>194</v>
      </c>
      <c r="I23">
        <v>9</v>
      </c>
      <c r="J23" t="s">
        <v>468</v>
      </c>
      <c r="K23">
        <v>70.37</v>
      </c>
      <c r="L23" t="s">
        <v>202</v>
      </c>
      <c r="M23">
        <v>9</v>
      </c>
      <c r="N23" t="s">
        <v>197</v>
      </c>
      <c r="O23">
        <v>62.89</v>
      </c>
      <c r="P23" t="s">
        <v>190</v>
      </c>
    </row>
    <row r="24" spans="1:16" x14ac:dyDescent="0.25">
      <c r="A24">
        <v>10</v>
      </c>
      <c r="B24" t="s">
        <v>476</v>
      </c>
      <c r="C24">
        <v>28</v>
      </c>
      <c r="D24" t="s">
        <v>214</v>
      </c>
      <c r="E24">
        <v>10</v>
      </c>
      <c r="F24" t="s">
        <v>16</v>
      </c>
      <c r="G24">
        <v>50</v>
      </c>
      <c r="H24" t="s">
        <v>191</v>
      </c>
      <c r="I24">
        <v>10</v>
      </c>
      <c r="J24" t="s">
        <v>486</v>
      </c>
      <c r="K24">
        <v>70</v>
      </c>
      <c r="L24" t="s">
        <v>215</v>
      </c>
      <c r="M24">
        <v>10</v>
      </c>
      <c r="N24" t="s">
        <v>77</v>
      </c>
      <c r="O24">
        <v>62.41</v>
      </c>
      <c r="P24" t="s">
        <v>194</v>
      </c>
    </row>
    <row r="25" spans="1:16" x14ac:dyDescent="0.25">
      <c r="B25" t="s">
        <v>487</v>
      </c>
      <c r="C25">
        <v>28</v>
      </c>
      <c r="D25" t="s">
        <v>216</v>
      </c>
    </row>
    <row r="26" spans="1:16" x14ac:dyDescent="0.25">
      <c r="B26" t="s">
        <v>473</v>
      </c>
      <c r="C26">
        <v>28</v>
      </c>
      <c r="D26" t="s">
        <v>204</v>
      </c>
    </row>
    <row r="27" spans="1:16" x14ac:dyDescent="0.25">
      <c r="B27" t="s">
        <v>464</v>
      </c>
      <c r="C27">
        <v>28</v>
      </c>
      <c r="D27" t="s">
        <v>200</v>
      </c>
    </row>
    <row r="28" spans="1:16" x14ac:dyDescent="0.25">
      <c r="A28" t="s">
        <v>224</v>
      </c>
      <c r="E28" t="s">
        <v>228</v>
      </c>
      <c r="I28" t="s">
        <v>229</v>
      </c>
      <c r="M28" t="s">
        <v>246</v>
      </c>
    </row>
    <row r="30" spans="1:16" x14ac:dyDescent="0.25">
      <c r="A30">
        <v>1</v>
      </c>
      <c r="B30" t="s">
        <v>487</v>
      </c>
      <c r="C30">
        <v>414</v>
      </c>
      <c r="D30" t="s">
        <v>225</v>
      </c>
      <c r="E30">
        <v>1</v>
      </c>
      <c r="F30" t="s">
        <v>60</v>
      </c>
      <c r="G30">
        <v>1284</v>
      </c>
      <c r="H30" t="s">
        <v>198</v>
      </c>
      <c r="I30">
        <v>1</v>
      </c>
      <c r="J30" t="s">
        <v>477</v>
      </c>
      <c r="K30" t="s">
        <v>230</v>
      </c>
      <c r="L30" t="s">
        <v>231</v>
      </c>
      <c r="M30">
        <v>1</v>
      </c>
      <c r="N30" t="s">
        <v>475</v>
      </c>
      <c r="O30">
        <v>14.71</v>
      </c>
      <c r="P30" t="s">
        <v>247</v>
      </c>
    </row>
    <row r="31" spans="1:16" x14ac:dyDescent="0.25">
      <c r="A31">
        <v>2</v>
      </c>
      <c r="B31" t="s">
        <v>483</v>
      </c>
      <c r="C31">
        <v>377</v>
      </c>
      <c r="D31" t="s">
        <v>215</v>
      </c>
      <c r="E31">
        <v>2</v>
      </c>
      <c r="F31" t="s">
        <v>77</v>
      </c>
      <c r="G31">
        <v>1156</v>
      </c>
      <c r="H31" t="s">
        <v>194</v>
      </c>
      <c r="I31">
        <v>2</v>
      </c>
      <c r="J31" t="s">
        <v>488</v>
      </c>
      <c r="K31" t="s">
        <v>232</v>
      </c>
      <c r="L31" t="s">
        <v>233</v>
      </c>
      <c r="M31">
        <v>2</v>
      </c>
      <c r="N31" t="s">
        <v>489</v>
      </c>
      <c r="O31">
        <v>12.8</v>
      </c>
      <c r="P31" t="s">
        <v>248</v>
      </c>
    </row>
    <row r="32" spans="1:16" x14ac:dyDescent="0.25">
      <c r="A32">
        <v>3</v>
      </c>
      <c r="B32" t="s">
        <v>487</v>
      </c>
      <c r="C32">
        <v>365</v>
      </c>
      <c r="D32" t="s">
        <v>216</v>
      </c>
      <c r="E32">
        <v>3</v>
      </c>
      <c r="F32" t="s">
        <v>189</v>
      </c>
      <c r="G32">
        <v>1142</v>
      </c>
      <c r="H32" t="s">
        <v>190</v>
      </c>
      <c r="I32">
        <v>3</v>
      </c>
      <c r="J32" t="s">
        <v>490</v>
      </c>
      <c r="K32" t="s">
        <v>234</v>
      </c>
      <c r="L32" t="s">
        <v>235</v>
      </c>
      <c r="M32">
        <v>3</v>
      </c>
      <c r="N32" t="s">
        <v>467</v>
      </c>
      <c r="O32">
        <v>12.43</v>
      </c>
      <c r="P32" t="s">
        <v>180</v>
      </c>
    </row>
    <row r="33" spans="1:16" x14ac:dyDescent="0.25">
      <c r="A33">
        <v>4</v>
      </c>
      <c r="B33" t="s">
        <v>466</v>
      </c>
      <c r="C33">
        <v>357</v>
      </c>
      <c r="D33" t="s">
        <v>201</v>
      </c>
      <c r="E33">
        <v>4</v>
      </c>
      <c r="F33" t="s">
        <v>208</v>
      </c>
      <c r="G33">
        <v>1128</v>
      </c>
      <c r="H33" t="s">
        <v>198</v>
      </c>
      <c r="J33" t="s">
        <v>472</v>
      </c>
      <c r="K33" t="s">
        <v>234</v>
      </c>
      <c r="L33" t="s">
        <v>236</v>
      </c>
      <c r="M33">
        <v>4</v>
      </c>
      <c r="N33" t="s">
        <v>472</v>
      </c>
      <c r="O33">
        <v>11.72</v>
      </c>
      <c r="P33" t="s">
        <v>183</v>
      </c>
    </row>
    <row r="34" spans="1:16" x14ac:dyDescent="0.25">
      <c r="B34" t="s">
        <v>465</v>
      </c>
      <c r="C34">
        <v>357</v>
      </c>
      <c r="D34" t="s">
        <v>226</v>
      </c>
      <c r="E34">
        <v>5</v>
      </c>
      <c r="F34" t="s">
        <v>192</v>
      </c>
      <c r="G34">
        <v>932</v>
      </c>
      <c r="H34" t="s">
        <v>190</v>
      </c>
      <c r="J34" t="s">
        <v>467</v>
      </c>
      <c r="K34" t="s">
        <v>234</v>
      </c>
      <c r="L34" t="s">
        <v>237</v>
      </c>
      <c r="M34">
        <v>5</v>
      </c>
      <c r="N34" t="s">
        <v>490</v>
      </c>
      <c r="O34">
        <v>11.59</v>
      </c>
      <c r="P34" t="s">
        <v>227</v>
      </c>
    </row>
    <row r="35" spans="1:16" x14ac:dyDescent="0.25">
      <c r="A35">
        <v>6</v>
      </c>
      <c r="B35" t="s">
        <v>476</v>
      </c>
      <c r="C35">
        <v>354</v>
      </c>
      <c r="D35" t="s">
        <v>186</v>
      </c>
      <c r="E35">
        <v>6</v>
      </c>
      <c r="F35" t="s">
        <v>209</v>
      </c>
      <c r="G35">
        <v>829</v>
      </c>
      <c r="H35" t="s">
        <v>190</v>
      </c>
      <c r="I35">
        <v>6</v>
      </c>
      <c r="J35" t="s">
        <v>491</v>
      </c>
      <c r="K35" t="s">
        <v>238</v>
      </c>
      <c r="L35" t="s">
        <v>239</v>
      </c>
      <c r="M35">
        <v>6</v>
      </c>
      <c r="N35" t="s">
        <v>479</v>
      </c>
      <c r="O35">
        <v>10.87</v>
      </c>
      <c r="P35" t="s">
        <v>187</v>
      </c>
    </row>
    <row r="36" spans="1:16" x14ac:dyDescent="0.25">
      <c r="A36">
        <v>7</v>
      </c>
      <c r="B36" t="s">
        <v>472</v>
      </c>
      <c r="C36">
        <v>340</v>
      </c>
      <c r="D36" t="s">
        <v>183</v>
      </c>
      <c r="E36">
        <v>7</v>
      </c>
      <c r="F36" t="s">
        <v>197</v>
      </c>
      <c r="G36">
        <v>734</v>
      </c>
      <c r="H36" t="s">
        <v>190</v>
      </c>
      <c r="I36">
        <v>7</v>
      </c>
      <c r="J36" t="s">
        <v>475</v>
      </c>
      <c r="K36" t="s">
        <v>240</v>
      </c>
      <c r="L36" t="s">
        <v>241</v>
      </c>
      <c r="M36">
        <v>7</v>
      </c>
      <c r="N36" t="s">
        <v>463</v>
      </c>
      <c r="O36">
        <v>10.72</v>
      </c>
      <c r="P36" t="s">
        <v>178</v>
      </c>
    </row>
    <row r="37" spans="1:16" x14ac:dyDescent="0.25">
      <c r="A37">
        <v>8</v>
      </c>
      <c r="B37" t="s">
        <v>490</v>
      </c>
      <c r="C37">
        <v>336</v>
      </c>
      <c r="D37" t="s">
        <v>227</v>
      </c>
      <c r="E37">
        <v>8</v>
      </c>
      <c r="F37" t="s">
        <v>193</v>
      </c>
      <c r="G37">
        <v>689</v>
      </c>
      <c r="H37" t="s">
        <v>194</v>
      </c>
      <c r="J37" t="s">
        <v>492</v>
      </c>
      <c r="K37" t="s">
        <v>240</v>
      </c>
      <c r="L37" t="s">
        <v>242</v>
      </c>
      <c r="M37">
        <v>8</v>
      </c>
      <c r="N37" t="s">
        <v>475</v>
      </c>
      <c r="O37">
        <v>10.6</v>
      </c>
      <c r="P37" t="s">
        <v>185</v>
      </c>
    </row>
    <row r="38" spans="1:16" x14ac:dyDescent="0.25">
      <c r="A38">
        <v>9</v>
      </c>
      <c r="B38" t="s">
        <v>482</v>
      </c>
      <c r="C38">
        <v>333</v>
      </c>
      <c r="D38" t="s">
        <v>213</v>
      </c>
      <c r="E38">
        <v>9</v>
      </c>
      <c r="F38" t="s">
        <v>210</v>
      </c>
      <c r="G38">
        <v>642</v>
      </c>
      <c r="H38" t="s">
        <v>194</v>
      </c>
      <c r="I38">
        <v>9</v>
      </c>
      <c r="J38" t="s">
        <v>487</v>
      </c>
      <c r="K38" t="s">
        <v>243</v>
      </c>
      <c r="L38" t="s">
        <v>244</v>
      </c>
      <c r="M38">
        <v>9</v>
      </c>
      <c r="N38" t="s">
        <v>465</v>
      </c>
      <c r="O38">
        <v>10.24</v>
      </c>
      <c r="P38" t="s">
        <v>179</v>
      </c>
    </row>
    <row r="39" spans="1:16" x14ac:dyDescent="0.25">
      <c r="A39">
        <v>10</v>
      </c>
      <c r="B39" t="s">
        <v>465</v>
      </c>
      <c r="C39">
        <v>331</v>
      </c>
      <c r="D39" t="s">
        <v>184</v>
      </c>
      <c r="E39">
        <v>10</v>
      </c>
      <c r="F39" t="s">
        <v>45</v>
      </c>
      <c r="G39">
        <v>580</v>
      </c>
      <c r="H39" t="s">
        <v>191</v>
      </c>
      <c r="J39" t="s">
        <v>475</v>
      </c>
      <c r="K39" t="s">
        <v>243</v>
      </c>
      <c r="L39" t="s">
        <v>245</v>
      </c>
      <c r="M39">
        <v>10</v>
      </c>
      <c r="N39" t="s">
        <v>477</v>
      </c>
      <c r="O39">
        <v>10.09</v>
      </c>
      <c r="P39" t="s">
        <v>186</v>
      </c>
    </row>
    <row r="40" spans="1:16" x14ac:dyDescent="0.25">
      <c r="A40" t="s">
        <v>249</v>
      </c>
      <c r="E40" t="s">
        <v>250</v>
      </c>
      <c r="I40" t="s">
        <v>253</v>
      </c>
      <c r="M40" t="s">
        <v>256</v>
      </c>
    </row>
    <row r="42" spans="1:16" x14ac:dyDescent="0.25">
      <c r="A42">
        <v>1</v>
      </c>
      <c r="B42" t="s">
        <v>192</v>
      </c>
      <c r="C42">
        <v>11.1</v>
      </c>
      <c r="D42" t="s">
        <v>190</v>
      </c>
      <c r="E42">
        <v>1</v>
      </c>
      <c r="F42" t="s">
        <v>470</v>
      </c>
      <c r="G42">
        <v>6</v>
      </c>
      <c r="H42" t="s">
        <v>182</v>
      </c>
      <c r="I42">
        <v>1</v>
      </c>
      <c r="J42" t="s">
        <v>189</v>
      </c>
      <c r="K42">
        <v>11</v>
      </c>
      <c r="L42" t="s">
        <v>190</v>
      </c>
      <c r="M42">
        <v>1</v>
      </c>
      <c r="N42" t="s">
        <v>493</v>
      </c>
      <c r="O42">
        <v>5</v>
      </c>
      <c r="P42" t="s">
        <v>257</v>
      </c>
    </row>
    <row r="43" spans="1:16" x14ac:dyDescent="0.25">
      <c r="A43">
        <v>2</v>
      </c>
      <c r="B43" t="s">
        <v>195</v>
      </c>
      <c r="C43">
        <v>9.6199999999999992</v>
      </c>
      <c r="D43" t="s">
        <v>191</v>
      </c>
      <c r="E43">
        <v>2</v>
      </c>
      <c r="F43" t="s">
        <v>465</v>
      </c>
      <c r="G43">
        <v>5</v>
      </c>
      <c r="H43" t="s">
        <v>179</v>
      </c>
      <c r="I43">
        <v>2</v>
      </c>
      <c r="J43" t="s">
        <v>60</v>
      </c>
      <c r="K43">
        <v>9</v>
      </c>
      <c r="L43" t="s">
        <v>198</v>
      </c>
      <c r="M43">
        <v>2</v>
      </c>
      <c r="N43" t="s">
        <v>494</v>
      </c>
      <c r="O43">
        <v>4</v>
      </c>
      <c r="P43" t="s">
        <v>258</v>
      </c>
    </row>
    <row r="44" spans="1:16" x14ac:dyDescent="0.25">
      <c r="A44">
        <v>3</v>
      </c>
      <c r="B44" t="s">
        <v>140</v>
      </c>
      <c r="C44">
        <v>9.41</v>
      </c>
      <c r="D44" t="s">
        <v>191</v>
      </c>
      <c r="E44">
        <v>3</v>
      </c>
      <c r="F44" t="s">
        <v>468</v>
      </c>
      <c r="G44">
        <v>4</v>
      </c>
      <c r="H44" t="s">
        <v>181</v>
      </c>
      <c r="J44" t="s">
        <v>192</v>
      </c>
      <c r="K44">
        <v>9</v>
      </c>
      <c r="L44" t="s">
        <v>190</v>
      </c>
      <c r="N44" t="s">
        <v>478</v>
      </c>
      <c r="O44">
        <v>4</v>
      </c>
      <c r="P44" t="s">
        <v>206</v>
      </c>
    </row>
    <row r="45" spans="1:16" x14ac:dyDescent="0.25">
      <c r="A45">
        <v>4</v>
      </c>
      <c r="B45" t="s">
        <v>189</v>
      </c>
      <c r="C45">
        <v>9.36</v>
      </c>
      <c r="D45" t="s">
        <v>190</v>
      </c>
      <c r="F45" t="s">
        <v>472</v>
      </c>
      <c r="G45">
        <v>4</v>
      </c>
      <c r="H45" t="s">
        <v>183</v>
      </c>
      <c r="I45">
        <v>4</v>
      </c>
      <c r="J45" t="s">
        <v>197</v>
      </c>
      <c r="K45">
        <v>8</v>
      </c>
      <c r="L45" t="s">
        <v>190</v>
      </c>
      <c r="N45" t="s">
        <v>464</v>
      </c>
      <c r="O45">
        <v>4</v>
      </c>
      <c r="P45" t="s">
        <v>200</v>
      </c>
    </row>
    <row r="46" spans="1:16" x14ac:dyDescent="0.25">
      <c r="A46">
        <v>5</v>
      </c>
      <c r="B46" t="s">
        <v>77</v>
      </c>
      <c r="C46">
        <v>8.69</v>
      </c>
      <c r="D46" t="s">
        <v>194</v>
      </c>
      <c r="F46" t="s">
        <v>475</v>
      </c>
      <c r="G46">
        <v>4</v>
      </c>
      <c r="H46" t="s">
        <v>185</v>
      </c>
      <c r="I46">
        <v>5</v>
      </c>
      <c r="J46" t="s">
        <v>254</v>
      </c>
      <c r="K46">
        <v>6</v>
      </c>
      <c r="L46" t="s">
        <v>191</v>
      </c>
      <c r="N46" t="s">
        <v>495</v>
      </c>
      <c r="O46">
        <v>4</v>
      </c>
      <c r="P46" t="s">
        <v>259</v>
      </c>
    </row>
    <row r="47" spans="1:16" x14ac:dyDescent="0.25">
      <c r="A47">
        <v>6</v>
      </c>
      <c r="B47" t="s">
        <v>193</v>
      </c>
      <c r="C47">
        <v>8.61</v>
      </c>
      <c r="D47" t="s">
        <v>194</v>
      </c>
      <c r="E47">
        <v>6</v>
      </c>
      <c r="F47" t="s">
        <v>496</v>
      </c>
      <c r="G47">
        <v>3</v>
      </c>
      <c r="H47" t="s">
        <v>251</v>
      </c>
      <c r="J47" t="s">
        <v>77</v>
      </c>
      <c r="K47">
        <v>6</v>
      </c>
      <c r="L47" t="s">
        <v>194</v>
      </c>
      <c r="M47">
        <v>6</v>
      </c>
      <c r="N47" t="s">
        <v>466</v>
      </c>
      <c r="O47">
        <v>3</v>
      </c>
      <c r="P47" t="s">
        <v>201</v>
      </c>
    </row>
    <row r="48" spans="1:16" x14ac:dyDescent="0.25">
      <c r="A48">
        <v>7</v>
      </c>
      <c r="B48" t="s">
        <v>222</v>
      </c>
      <c r="C48">
        <v>8.02</v>
      </c>
      <c r="D48" t="s">
        <v>191</v>
      </c>
      <c r="F48" t="s">
        <v>483</v>
      </c>
      <c r="G48">
        <v>3</v>
      </c>
      <c r="H48" t="s">
        <v>215</v>
      </c>
      <c r="I48">
        <v>7</v>
      </c>
      <c r="J48" t="s">
        <v>193</v>
      </c>
      <c r="K48">
        <v>5</v>
      </c>
      <c r="L48" t="s">
        <v>194</v>
      </c>
      <c r="N48" t="s">
        <v>497</v>
      </c>
      <c r="O48">
        <v>3</v>
      </c>
      <c r="P48" t="s">
        <v>227</v>
      </c>
    </row>
    <row r="49" spans="1:16" x14ac:dyDescent="0.25">
      <c r="A49">
        <v>8</v>
      </c>
      <c r="B49" t="s">
        <v>197</v>
      </c>
      <c r="C49">
        <v>7.57</v>
      </c>
      <c r="D49" t="s">
        <v>190</v>
      </c>
      <c r="F49" t="s">
        <v>466</v>
      </c>
      <c r="G49">
        <v>3</v>
      </c>
      <c r="H49" t="s">
        <v>201</v>
      </c>
      <c r="J49" t="s">
        <v>196</v>
      </c>
      <c r="K49">
        <v>5</v>
      </c>
      <c r="L49" t="s">
        <v>191</v>
      </c>
      <c r="N49" t="s">
        <v>473</v>
      </c>
      <c r="O49">
        <v>3</v>
      </c>
      <c r="P49" t="s">
        <v>204</v>
      </c>
    </row>
    <row r="50" spans="1:16" x14ac:dyDescent="0.25">
      <c r="A50">
        <v>9</v>
      </c>
      <c r="B50" t="s">
        <v>208</v>
      </c>
      <c r="C50">
        <v>7.42</v>
      </c>
      <c r="D50" t="s">
        <v>198</v>
      </c>
      <c r="F50" t="s">
        <v>476</v>
      </c>
      <c r="G50">
        <v>3</v>
      </c>
      <c r="H50" t="s">
        <v>186</v>
      </c>
      <c r="I50">
        <v>9</v>
      </c>
      <c r="J50" t="s">
        <v>140</v>
      </c>
      <c r="K50">
        <v>4</v>
      </c>
      <c r="L50" t="s">
        <v>191</v>
      </c>
      <c r="N50" t="s">
        <v>490</v>
      </c>
      <c r="O50">
        <v>3</v>
      </c>
      <c r="P50" t="s">
        <v>183</v>
      </c>
    </row>
    <row r="51" spans="1:16" x14ac:dyDescent="0.25">
      <c r="A51">
        <v>10</v>
      </c>
      <c r="B51" t="s">
        <v>16</v>
      </c>
      <c r="C51">
        <v>7.28</v>
      </c>
      <c r="D51" t="s">
        <v>191</v>
      </c>
      <c r="F51" t="s">
        <v>477</v>
      </c>
      <c r="G51">
        <v>3</v>
      </c>
      <c r="H51" t="s">
        <v>186</v>
      </c>
      <c r="J51" t="s">
        <v>121</v>
      </c>
      <c r="K51">
        <v>4</v>
      </c>
      <c r="L51" t="s">
        <v>255</v>
      </c>
      <c r="N51" t="s">
        <v>498</v>
      </c>
      <c r="O51">
        <v>3</v>
      </c>
      <c r="P51" t="s">
        <v>180</v>
      </c>
    </row>
    <row r="52" spans="1:16" x14ac:dyDescent="0.25">
      <c r="F52" t="s">
        <v>488</v>
      </c>
      <c r="G52">
        <v>3</v>
      </c>
      <c r="H52" t="s">
        <v>252</v>
      </c>
      <c r="N52" t="s">
        <v>475</v>
      </c>
      <c r="O52">
        <v>3</v>
      </c>
      <c r="P52" t="s">
        <v>247</v>
      </c>
    </row>
    <row r="53" spans="1:16" x14ac:dyDescent="0.25">
      <c r="F53" t="s">
        <v>463</v>
      </c>
      <c r="G53">
        <v>3</v>
      </c>
      <c r="H53" t="s">
        <v>178</v>
      </c>
      <c r="N53" t="s">
        <v>499</v>
      </c>
      <c r="O53">
        <v>3</v>
      </c>
      <c r="P53" t="s">
        <v>260</v>
      </c>
    </row>
    <row r="54" spans="1:16" x14ac:dyDescent="0.25">
      <c r="F54" t="s">
        <v>465</v>
      </c>
      <c r="G54">
        <v>3</v>
      </c>
      <c r="H54" t="s">
        <v>184</v>
      </c>
      <c r="N54" t="s">
        <v>500</v>
      </c>
      <c r="O54">
        <v>3</v>
      </c>
      <c r="P54" t="s">
        <v>261</v>
      </c>
    </row>
    <row r="55" spans="1:16" x14ac:dyDescent="0.25">
      <c r="F55" t="s">
        <v>467</v>
      </c>
      <c r="G55">
        <v>3</v>
      </c>
      <c r="H55" t="s">
        <v>180</v>
      </c>
      <c r="N55" t="s">
        <v>501</v>
      </c>
      <c r="O55">
        <v>3</v>
      </c>
      <c r="P55" t="s">
        <v>262</v>
      </c>
    </row>
    <row r="56" spans="1:16" x14ac:dyDescent="0.25">
      <c r="F56" t="s">
        <v>499</v>
      </c>
      <c r="G56">
        <v>3</v>
      </c>
      <c r="H56" t="s">
        <v>185</v>
      </c>
      <c r="N56" t="s">
        <v>502</v>
      </c>
      <c r="O56">
        <v>3</v>
      </c>
      <c r="P56" t="s">
        <v>263</v>
      </c>
    </row>
    <row r="57" spans="1:16" x14ac:dyDescent="0.25">
      <c r="N57" t="s">
        <v>503</v>
      </c>
      <c r="O57">
        <v>3</v>
      </c>
      <c r="P57" t="s">
        <v>264</v>
      </c>
    </row>
    <row r="58" spans="1:16" x14ac:dyDescent="0.25">
      <c r="A58" t="s">
        <v>265</v>
      </c>
      <c r="E58" t="s">
        <v>272</v>
      </c>
      <c r="I58" t="s">
        <v>275</v>
      </c>
      <c r="M58" t="s">
        <v>285</v>
      </c>
    </row>
    <row r="60" spans="1:16" x14ac:dyDescent="0.25">
      <c r="A60">
        <v>1</v>
      </c>
      <c r="B60" t="s">
        <v>208</v>
      </c>
      <c r="C60">
        <v>8</v>
      </c>
      <c r="D60" t="s">
        <v>198</v>
      </c>
      <c r="E60">
        <v>1</v>
      </c>
      <c r="F60" t="s">
        <v>504</v>
      </c>
      <c r="G60">
        <v>38</v>
      </c>
      <c r="H60" t="s">
        <v>273</v>
      </c>
      <c r="I60">
        <v>1</v>
      </c>
      <c r="J60" t="s">
        <v>276</v>
      </c>
      <c r="K60">
        <v>101</v>
      </c>
      <c r="L60" t="s">
        <v>190</v>
      </c>
      <c r="M60">
        <v>1</v>
      </c>
      <c r="N60" t="s">
        <v>505</v>
      </c>
      <c r="O60">
        <v>204</v>
      </c>
      <c r="P60" t="s">
        <v>183</v>
      </c>
    </row>
    <row r="61" spans="1:16" x14ac:dyDescent="0.25">
      <c r="A61">
        <v>2</v>
      </c>
      <c r="B61" t="s">
        <v>266</v>
      </c>
      <c r="C61">
        <v>7</v>
      </c>
      <c r="D61" t="s">
        <v>191</v>
      </c>
      <c r="E61">
        <v>2</v>
      </c>
      <c r="F61" t="s">
        <v>506</v>
      </c>
      <c r="G61">
        <v>34</v>
      </c>
      <c r="H61" t="s">
        <v>261</v>
      </c>
      <c r="I61">
        <v>2</v>
      </c>
      <c r="J61" t="s">
        <v>277</v>
      </c>
      <c r="K61">
        <v>70</v>
      </c>
      <c r="L61" t="s">
        <v>194</v>
      </c>
      <c r="M61">
        <v>2</v>
      </c>
      <c r="N61" t="s">
        <v>507</v>
      </c>
      <c r="O61">
        <v>191</v>
      </c>
      <c r="P61" t="s">
        <v>286</v>
      </c>
    </row>
    <row r="62" spans="1:16" x14ac:dyDescent="0.25">
      <c r="B62" t="s">
        <v>209</v>
      </c>
      <c r="C62">
        <v>7</v>
      </c>
      <c r="D62" t="s">
        <v>190</v>
      </c>
      <c r="E62">
        <v>3</v>
      </c>
      <c r="F62" t="s">
        <v>508</v>
      </c>
      <c r="G62">
        <v>33</v>
      </c>
      <c r="H62" t="s">
        <v>274</v>
      </c>
      <c r="I62">
        <v>3</v>
      </c>
      <c r="J62" t="s">
        <v>278</v>
      </c>
      <c r="K62">
        <v>64</v>
      </c>
      <c r="L62" t="s">
        <v>191</v>
      </c>
      <c r="M62">
        <v>3</v>
      </c>
      <c r="N62" t="s">
        <v>504</v>
      </c>
      <c r="O62">
        <v>166</v>
      </c>
      <c r="P62" t="s">
        <v>273</v>
      </c>
    </row>
    <row r="63" spans="1:16" x14ac:dyDescent="0.25">
      <c r="A63">
        <v>4</v>
      </c>
      <c r="B63" t="s">
        <v>211</v>
      </c>
      <c r="C63">
        <v>6</v>
      </c>
      <c r="D63" t="s">
        <v>194</v>
      </c>
      <c r="E63">
        <v>4</v>
      </c>
      <c r="F63" t="s">
        <v>509</v>
      </c>
      <c r="G63">
        <v>30</v>
      </c>
      <c r="H63" t="s">
        <v>252</v>
      </c>
      <c r="I63">
        <v>4</v>
      </c>
      <c r="J63" t="s">
        <v>279</v>
      </c>
      <c r="K63">
        <v>57</v>
      </c>
      <c r="L63" t="s">
        <v>194</v>
      </c>
      <c r="M63">
        <v>4</v>
      </c>
      <c r="N63" t="s">
        <v>506</v>
      </c>
      <c r="O63">
        <v>158</v>
      </c>
      <c r="P63" t="s">
        <v>261</v>
      </c>
    </row>
    <row r="64" spans="1:16" x14ac:dyDescent="0.25">
      <c r="A64">
        <v>5</v>
      </c>
      <c r="B64" t="s">
        <v>210</v>
      </c>
      <c r="C64">
        <v>5</v>
      </c>
      <c r="D64" t="s">
        <v>194</v>
      </c>
      <c r="F64" t="s">
        <v>510</v>
      </c>
      <c r="G64">
        <v>30</v>
      </c>
      <c r="H64" t="s">
        <v>202</v>
      </c>
      <c r="I64">
        <v>5</v>
      </c>
      <c r="J64" t="s">
        <v>87</v>
      </c>
      <c r="K64">
        <v>55</v>
      </c>
      <c r="L64" t="s">
        <v>191</v>
      </c>
      <c r="M64">
        <v>5</v>
      </c>
      <c r="N64" t="s">
        <v>509</v>
      </c>
      <c r="O64">
        <v>157</v>
      </c>
      <c r="P64" t="s">
        <v>252</v>
      </c>
    </row>
    <row r="65" spans="1:16" x14ac:dyDescent="0.25">
      <c r="B65" t="s">
        <v>267</v>
      </c>
      <c r="C65">
        <v>5</v>
      </c>
      <c r="D65" t="s">
        <v>255</v>
      </c>
      <c r="F65" t="s">
        <v>511</v>
      </c>
      <c r="G65">
        <v>30</v>
      </c>
      <c r="H65" t="s">
        <v>264</v>
      </c>
      <c r="I65">
        <v>6</v>
      </c>
      <c r="J65" t="s">
        <v>280</v>
      </c>
      <c r="K65">
        <v>52</v>
      </c>
      <c r="L65" t="s">
        <v>194</v>
      </c>
      <c r="M65">
        <v>6</v>
      </c>
      <c r="N65" t="s">
        <v>508</v>
      </c>
      <c r="O65">
        <v>145</v>
      </c>
      <c r="P65" t="s">
        <v>274</v>
      </c>
    </row>
    <row r="66" spans="1:16" x14ac:dyDescent="0.25">
      <c r="A66">
        <v>7</v>
      </c>
      <c r="B66" t="s">
        <v>268</v>
      </c>
      <c r="C66">
        <v>4</v>
      </c>
      <c r="D66" t="s">
        <v>191</v>
      </c>
      <c r="E66">
        <v>7</v>
      </c>
      <c r="F66" t="s">
        <v>512</v>
      </c>
      <c r="G66">
        <v>29</v>
      </c>
      <c r="H66" t="s">
        <v>257</v>
      </c>
      <c r="J66" t="s">
        <v>281</v>
      </c>
      <c r="K66">
        <v>52</v>
      </c>
      <c r="L66" t="s">
        <v>190</v>
      </c>
      <c r="M66">
        <v>7</v>
      </c>
      <c r="N66" t="s">
        <v>513</v>
      </c>
      <c r="O66">
        <v>137</v>
      </c>
      <c r="P66" t="s">
        <v>287</v>
      </c>
    </row>
    <row r="67" spans="1:16" x14ac:dyDescent="0.25">
      <c r="B67" t="s">
        <v>269</v>
      </c>
      <c r="C67">
        <v>4</v>
      </c>
      <c r="D67" t="s">
        <v>255</v>
      </c>
      <c r="E67">
        <v>8</v>
      </c>
      <c r="F67" t="s">
        <v>514</v>
      </c>
      <c r="G67">
        <v>28</v>
      </c>
      <c r="H67" t="s">
        <v>225</v>
      </c>
      <c r="I67">
        <v>8</v>
      </c>
      <c r="J67" t="s">
        <v>282</v>
      </c>
      <c r="K67">
        <v>44</v>
      </c>
      <c r="L67" t="s">
        <v>191</v>
      </c>
      <c r="M67">
        <v>8</v>
      </c>
      <c r="N67" t="s">
        <v>515</v>
      </c>
      <c r="O67">
        <v>135</v>
      </c>
      <c r="P67" t="s">
        <v>288</v>
      </c>
    </row>
    <row r="68" spans="1:16" x14ac:dyDescent="0.25">
      <c r="B68" t="s">
        <v>270</v>
      </c>
      <c r="C68">
        <v>4</v>
      </c>
      <c r="D68" t="s">
        <v>255</v>
      </c>
      <c r="E68">
        <v>9</v>
      </c>
      <c r="F68" t="s">
        <v>516</v>
      </c>
      <c r="G68">
        <v>27</v>
      </c>
      <c r="H68" t="s">
        <v>258</v>
      </c>
      <c r="J68" t="s">
        <v>283</v>
      </c>
      <c r="K68">
        <v>44</v>
      </c>
      <c r="L68" t="s">
        <v>190</v>
      </c>
      <c r="M68">
        <v>9</v>
      </c>
      <c r="N68" t="s">
        <v>510</v>
      </c>
      <c r="O68">
        <v>132</v>
      </c>
      <c r="P68" t="s">
        <v>202</v>
      </c>
    </row>
    <row r="69" spans="1:16" x14ac:dyDescent="0.25">
      <c r="B69" t="s">
        <v>192</v>
      </c>
      <c r="C69">
        <v>4</v>
      </c>
      <c r="D69" t="s">
        <v>190</v>
      </c>
      <c r="F69" t="s">
        <v>506</v>
      </c>
      <c r="G69">
        <v>27</v>
      </c>
      <c r="H69" t="s">
        <v>260</v>
      </c>
      <c r="I69">
        <v>10</v>
      </c>
      <c r="J69" t="s">
        <v>284</v>
      </c>
      <c r="K69">
        <v>38</v>
      </c>
      <c r="L69" t="s">
        <v>194</v>
      </c>
      <c r="M69">
        <v>10</v>
      </c>
      <c r="N69" t="s">
        <v>512</v>
      </c>
      <c r="O69">
        <v>124</v>
      </c>
      <c r="P69" t="s">
        <v>257</v>
      </c>
    </row>
    <row r="70" spans="1:16" x14ac:dyDescent="0.25">
      <c r="B70" t="s">
        <v>271</v>
      </c>
      <c r="C70">
        <v>4</v>
      </c>
      <c r="D70" t="s">
        <v>191</v>
      </c>
    </row>
    <row r="71" spans="1:16" x14ac:dyDescent="0.25">
      <c r="B71" t="s">
        <v>197</v>
      </c>
      <c r="C71">
        <v>4</v>
      </c>
      <c r="D71" t="s">
        <v>190</v>
      </c>
    </row>
    <row r="72" spans="1:16" x14ac:dyDescent="0.25">
      <c r="A72" t="s">
        <v>289</v>
      </c>
      <c r="E72" t="s">
        <v>292</v>
      </c>
      <c r="I72" t="s">
        <v>301</v>
      </c>
      <c r="M72" t="s">
        <v>302</v>
      </c>
    </row>
    <row r="74" spans="1:16" x14ac:dyDescent="0.25">
      <c r="A74">
        <v>1</v>
      </c>
      <c r="B74" t="s">
        <v>276</v>
      </c>
      <c r="C74">
        <v>354</v>
      </c>
      <c r="D74" t="s">
        <v>190</v>
      </c>
      <c r="E74">
        <v>1</v>
      </c>
      <c r="F74" t="s">
        <v>517</v>
      </c>
      <c r="G74" t="s">
        <v>240</v>
      </c>
      <c r="H74" t="s">
        <v>293</v>
      </c>
      <c r="I74">
        <v>1</v>
      </c>
      <c r="J74" t="s">
        <v>518</v>
      </c>
      <c r="K74">
        <v>10.55</v>
      </c>
      <c r="L74" t="s">
        <v>264</v>
      </c>
      <c r="M74">
        <v>1</v>
      </c>
      <c r="N74" t="s">
        <v>291</v>
      </c>
      <c r="O74">
        <v>9.5500000000000007</v>
      </c>
      <c r="P74" t="s">
        <v>255</v>
      </c>
    </row>
    <row r="75" spans="1:16" x14ac:dyDescent="0.25">
      <c r="A75">
        <v>2</v>
      </c>
      <c r="B75" t="s">
        <v>279</v>
      </c>
      <c r="C75">
        <v>297</v>
      </c>
      <c r="D75" t="s">
        <v>194</v>
      </c>
      <c r="E75">
        <v>2</v>
      </c>
      <c r="F75" t="s">
        <v>507</v>
      </c>
      <c r="G75" t="s">
        <v>294</v>
      </c>
      <c r="H75" t="s">
        <v>295</v>
      </c>
      <c r="I75">
        <v>2</v>
      </c>
      <c r="J75" t="s">
        <v>507</v>
      </c>
      <c r="K75">
        <v>9.5500000000000007</v>
      </c>
      <c r="L75" t="s">
        <v>286</v>
      </c>
      <c r="M75">
        <v>2</v>
      </c>
      <c r="N75" t="s">
        <v>290</v>
      </c>
      <c r="O75">
        <v>9.27</v>
      </c>
      <c r="P75" t="s">
        <v>255</v>
      </c>
    </row>
    <row r="76" spans="1:16" x14ac:dyDescent="0.25">
      <c r="A76">
        <v>3</v>
      </c>
      <c r="B76" t="s">
        <v>277</v>
      </c>
      <c r="C76">
        <v>289</v>
      </c>
      <c r="D76" t="s">
        <v>194</v>
      </c>
      <c r="E76">
        <v>3</v>
      </c>
      <c r="F76" t="s">
        <v>505</v>
      </c>
      <c r="G76" t="s">
        <v>296</v>
      </c>
      <c r="H76" t="s">
        <v>236</v>
      </c>
      <c r="I76">
        <v>3</v>
      </c>
      <c r="J76" t="s">
        <v>517</v>
      </c>
      <c r="K76">
        <v>9.3000000000000007</v>
      </c>
      <c r="L76" t="s">
        <v>203</v>
      </c>
      <c r="M76">
        <v>3</v>
      </c>
      <c r="N76" t="s">
        <v>303</v>
      </c>
      <c r="O76">
        <v>5.38</v>
      </c>
      <c r="P76" t="s">
        <v>255</v>
      </c>
    </row>
    <row r="77" spans="1:16" x14ac:dyDescent="0.25">
      <c r="A77">
        <v>4</v>
      </c>
      <c r="B77" t="s">
        <v>87</v>
      </c>
      <c r="C77">
        <v>259</v>
      </c>
      <c r="D77" t="s">
        <v>191</v>
      </c>
      <c r="F77" t="s">
        <v>518</v>
      </c>
      <c r="G77">
        <v>58</v>
      </c>
      <c r="H77" t="s">
        <v>297</v>
      </c>
      <c r="I77">
        <v>4</v>
      </c>
      <c r="J77" t="s">
        <v>505</v>
      </c>
      <c r="K77">
        <v>9.27</v>
      </c>
      <c r="L77" t="s">
        <v>183</v>
      </c>
      <c r="M77">
        <v>4</v>
      </c>
      <c r="N77" t="s">
        <v>304</v>
      </c>
      <c r="O77">
        <v>5.35</v>
      </c>
      <c r="P77" t="s">
        <v>191</v>
      </c>
    </row>
    <row r="78" spans="1:16" x14ac:dyDescent="0.25">
      <c r="A78">
        <v>5</v>
      </c>
      <c r="B78" t="s">
        <v>278</v>
      </c>
      <c r="C78">
        <v>230</v>
      </c>
      <c r="D78" t="s">
        <v>191</v>
      </c>
      <c r="E78">
        <v>5</v>
      </c>
      <c r="F78" t="s">
        <v>519</v>
      </c>
      <c r="G78">
        <v>52</v>
      </c>
      <c r="H78" t="s">
        <v>298</v>
      </c>
      <c r="I78">
        <v>5</v>
      </c>
      <c r="J78" t="s">
        <v>515</v>
      </c>
      <c r="K78">
        <v>9</v>
      </c>
      <c r="L78" t="s">
        <v>288</v>
      </c>
      <c r="M78">
        <v>5</v>
      </c>
      <c r="N78" t="s">
        <v>305</v>
      </c>
      <c r="O78">
        <v>5.23</v>
      </c>
      <c r="P78" t="s">
        <v>191</v>
      </c>
    </row>
    <row r="79" spans="1:16" x14ac:dyDescent="0.25">
      <c r="A79">
        <v>6</v>
      </c>
      <c r="B79" t="s">
        <v>290</v>
      </c>
      <c r="C79">
        <v>204</v>
      </c>
      <c r="D79" t="s">
        <v>255</v>
      </c>
      <c r="E79">
        <v>6</v>
      </c>
      <c r="F79" t="s">
        <v>508</v>
      </c>
      <c r="G79">
        <v>49</v>
      </c>
      <c r="H79" t="s">
        <v>299</v>
      </c>
      <c r="I79">
        <v>6</v>
      </c>
      <c r="J79" t="s">
        <v>513</v>
      </c>
      <c r="K79">
        <v>8.56</v>
      </c>
      <c r="L79" t="s">
        <v>287</v>
      </c>
      <c r="M79">
        <v>6</v>
      </c>
      <c r="N79" t="s">
        <v>279</v>
      </c>
      <c r="O79">
        <v>5.21</v>
      </c>
      <c r="P79" t="s">
        <v>194</v>
      </c>
    </row>
    <row r="80" spans="1:16" x14ac:dyDescent="0.25">
      <c r="B80" t="s">
        <v>281</v>
      </c>
      <c r="C80">
        <v>204</v>
      </c>
      <c r="D80" t="s">
        <v>190</v>
      </c>
      <c r="E80">
        <v>7</v>
      </c>
      <c r="F80" t="s">
        <v>520</v>
      </c>
      <c r="G80">
        <v>44</v>
      </c>
      <c r="H80" t="s">
        <v>239</v>
      </c>
      <c r="I80">
        <v>7</v>
      </c>
      <c r="J80" t="s">
        <v>519</v>
      </c>
      <c r="K80">
        <v>7.47</v>
      </c>
      <c r="L80" t="s">
        <v>220</v>
      </c>
      <c r="M80">
        <v>7</v>
      </c>
      <c r="N80" t="s">
        <v>306</v>
      </c>
      <c r="O80">
        <v>5.03</v>
      </c>
      <c r="P80" t="s">
        <v>191</v>
      </c>
    </row>
    <row r="81" spans="1:16" x14ac:dyDescent="0.25">
      <c r="A81">
        <v>8</v>
      </c>
      <c r="B81" t="s">
        <v>280</v>
      </c>
      <c r="C81">
        <v>201</v>
      </c>
      <c r="D81" t="s">
        <v>194</v>
      </c>
      <c r="E81">
        <v>8</v>
      </c>
      <c r="F81" t="s">
        <v>505</v>
      </c>
      <c r="G81">
        <v>43</v>
      </c>
      <c r="H81" t="s">
        <v>236</v>
      </c>
      <c r="I81">
        <v>8</v>
      </c>
      <c r="J81" t="s">
        <v>508</v>
      </c>
      <c r="K81">
        <v>7.47</v>
      </c>
      <c r="L81" t="s">
        <v>262</v>
      </c>
      <c r="M81">
        <v>8</v>
      </c>
      <c r="N81" t="s">
        <v>307</v>
      </c>
      <c r="O81">
        <v>4.83</v>
      </c>
      <c r="P81" t="s">
        <v>190</v>
      </c>
    </row>
    <row r="82" spans="1:16" x14ac:dyDescent="0.25">
      <c r="A82">
        <v>9</v>
      </c>
      <c r="B82" t="s">
        <v>291</v>
      </c>
      <c r="C82">
        <v>191</v>
      </c>
      <c r="D82" t="s">
        <v>255</v>
      </c>
      <c r="F82" t="s">
        <v>504</v>
      </c>
      <c r="G82" t="s">
        <v>300</v>
      </c>
      <c r="H82" t="s">
        <v>239</v>
      </c>
      <c r="I82">
        <v>9</v>
      </c>
      <c r="J82" t="s">
        <v>521</v>
      </c>
      <c r="K82">
        <v>6</v>
      </c>
      <c r="L82" t="s">
        <v>185</v>
      </c>
      <c r="M82">
        <v>9</v>
      </c>
      <c r="N82" t="s">
        <v>308</v>
      </c>
      <c r="O82">
        <v>4.8099999999999996</v>
      </c>
      <c r="P82" t="s">
        <v>191</v>
      </c>
    </row>
    <row r="83" spans="1:16" x14ac:dyDescent="0.25">
      <c r="A83">
        <v>10</v>
      </c>
      <c r="B83" t="s">
        <v>282</v>
      </c>
      <c r="C83">
        <v>175</v>
      </c>
      <c r="D83" t="s">
        <v>191</v>
      </c>
      <c r="E83">
        <v>10</v>
      </c>
      <c r="F83" t="s">
        <v>507</v>
      </c>
      <c r="G83">
        <v>39</v>
      </c>
      <c r="H83" t="s">
        <v>295</v>
      </c>
      <c r="I83">
        <v>10</v>
      </c>
      <c r="J83" t="s">
        <v>522</v>
      </c>
      <c r="K83">
        <v>5.92</v>
      </c>
      <c r="L83" t="s">
        <v>213</v>
      </c>
      <c r="M83">
        <v>10</v>
      </c>
      <c r="N83" t="s">
        <v>309</v>
      </c>
      <c r="O83">
        <v>4.75</v>
      </c>
      <c r="P83" t="s">
        <v>255</v>
      </c>
    </row>
    <row r="84" spans="1:16" x14ac:dyDescent="0.25">
      <c r="F84" t="s">
        <v>523</v>
      </c>
      <c r="G84">
        <v>39</v>
      </c>
      <c r="H84" t="s">
        <v>245</v>
      </c>
    </row>
    <row r="85" spans="1:16" x14ac:dyDescent="0.25">
      <c r="A85" t="s">
        <v>310</v>
      </c>
      <c r="E85" t="s">
        <v>311</v>
      </c>
      <c r="I85" t="s">
        <v>320</v>
      </c>
      <c r="M85" t="s">
        <v>321</v>
      </c>
    </row>
    <row r="87" spans="1:16" x14ac:dyDescent="0.25">
      <c r="A87">
        <v>1</v>
      </c>
      <c r="B87" t="s">
        <v>509</v>
      </c>
      <c r="C87">
        <v>3</v>
      </c>
      <c r="D87" t="s">
        <v>252</v>
      </c>
      <c r="E87">
        <v>1</v>
      </c>
      <c r="F87" t="s">
        <v>277</v>
      </c>
      <c r="G87">
        <v>5</v>
      </c>
      <c r="H87" t="s">
        <v>194</v>
      </c>
      <c r="I87">
        <v>1</v>
      </c>
      <c r="J87" t="s">
        <v>524</v>
      </c>
      <c r="K87">
        <v>11</v>
      </c>
      <c r="L87" t="s">
        <v>205</v>
      </c>
      <c r="M87">
        <v>1</v>
      </c>
      <c r="N87" t="s">
        <v>322</v>
      </c>
      <c r="O87">
        <v>33</v>
      </c>
      <c r="P87" t="s">
        <v>190</v>
      </c>
    </row>
    <row r="88" spans="1:16" x14ac:dyDescent="0.25">
      <c r="A88">
        <v>2</v>
      </c>
      <c r="B88" t="s">
        <v>514</v>
      </c>
      <c r="C88">
        <v>2</v>
      </c>
      <c r="D88" t="s">
        <v>225</v>
      </c>
      <c r="E88">
        <v>2</v>
      </c>
      <c r="F88" t="s">
        <v>276</v>
      </c>
      <c r="G88">
        <v>4</v>
      </c>
      <c r="H88" t="s">
        <v>190</v>
      </c>
      <c r="J88" t="s">
        <v>525</v>
      </c>
      <c r="K88">
        <v>11</v>
      </c>
      <c r="L88" t="s">
        <v>201</v>
      </c>
      <c r="M88">
        <v>2</v>
      </c>
      <c r="N88" t="s">
        <v>323</v>
      </c>
      <c r="O88">
        <v>27</v>
      </c>
      <c r="P88" t="s">
        <v>190</v>
      </c>
    </row>
    <row r="89" spans="1:16" x14ac:dyDescent="0.25">
      <c r="B89" t="s">
        <v>526</v>
      </c>
      <c r="C89">
        <v>2</v>
      </c>
      <c r="D89" t="s">
        <v>227</v>
      </c>
      <c r="F89" t="s">
        <v>208</v>
      </c>
      <c r="G89">
        <v>4</v>
      </c>
      <c r="H89" t="s">
        <v>198</v>
      </c>
      <c r="J89" t="s">
        <v>527</v>
      </c>
      <c r="K89">
        <v>11</v>
      </c>
      <c r="L89" t="s">
        <v>226</v>
      </c>
      <c r="M89">
        <v>3</v>
      </c>
      <c r="N89" t="s">
        <v>55</v>
      </c>
      <c r="O89">
        <v>24</v>
      </c>
      <c r="P89" t="s">
        <v>194</v>
      </c>
    </row>
    <row r="90" spans="1:16" x14ac:dyDescent="0.25">
      <c r="B90" t="s">
        <v>510</v>
      </c>
      <c r="C90">
        <v>2</v>
      </c>
      <c r="D90" t="s">
        <v>204</v>
      </c>
      <c r="F90" t="s">
        <v>281</v>
      </c>
      <c r="G90">
        <v>4</v>
      </c>
      <c r="H90" t="s">
        <v>190</v>
      </c>
      <c r="J90" t="s">
        <v>528</v>
      </c>
      <c r="K90">
        <v>11</v>
      </c>
      <c r="L90" t="s">
        <v>219</v>
      </c>
      <c r="M90">
        <v>4</v>
      </c>
      <c r="N90" t="s">
        <v>280</v>
      </c>
      <c r="O90">
        <v>20</v>
      </c>
      <c r="P90" t="s">
        <v>194</v>
      </c>
    </row>
    <row r="91" spans="1:16" x14ac:dyDescent="0.25">
      <c r="B91" t="s">
        <v>510</v>
      </c>
      <c r="C91">
        <v>2</v>
      </c>
      <c r="D91" t="s">
        <v>202</v>
      </c>
      <c r="E91">
        <v>5</v>
      </c>
      <c r="F91" t="s">
        <v>87</v>
      </c>
      <c r="G91">
        <v>3</v>
      </c>
      <c r="H91" t="s">
        <v>191</v>
      </c>
      <c r="I91">
        <v>5</v>
      </c>
      <c r="J91" t="s">
        <v>529</v>
      </c>
      <c r="K91">
        <v>10</v>
      </c>
      <c r="L91" t="s">
        <v>214</v>
      </c>
      <c r="N91" t="s">
        <v>281</v>
      </c>
      <c r="O91">
        <v>20</v>
      </c>
      <c r="P91" t="s">
        <v>190</v>
      </c>
    </row>
    <row r="92" spans="1:16" x14ac:dyDescent="0.25">
      <c r="B92" t="s">
        <v>530</v>
      </c>
      <c r="C92">
        <v>2</v>
      </c>
      <c r="D92" t="s">
        <v>200</v>
      </c>
      <c r="E92">
        <v>6</v>
      </c>
      <c r="F92" t="s">
        <v>278</v>
      </c>
      <c r="G92">
        <v>2</v>
      </c>
      <c r="H92" t="s">
        <v>191</v>
      </c>
      <c r="J92" t="s">
        <v>522</v>
      </c>
      <c r="K92">
        <v>10</v>
      </c>
      <c r="L92" t="s">
        <v>220</v>
      </c>
      <c r="M92">
        <v>6</v>
      </c>
      <c r="N92" t="s">
        <v>324</v>
      </c>
      <c r="O92">
        <v>18</v>
      </c>
      <c r="P92" t="s">
        <v>191</v>
      </c>
    </row>
    <row r="93" spans="1:16" x14ac:dyDescent="0.25">
      <c r="B93" t="s">
        <v>531</v>
      </c>
      <c r="C93">
        <v>2</v>
      </c>
      <c r="D93" t="s">
        <v>179</v>
      </c>
      <c r="F93" t="s">
        <v>291</v>
      </c>
      <c r="G93">
        <v>2</v>
      </c>
      <c r="H93" t="s">
        <v>255</v>
      </c>
      <c r="J93" t="s">
        <v>525</v>
      </c>
      <c r="K93">
        <v>10</v>
      </c>
      <c r="L93" t="s">
        <v>186</v>
      </c>
      <c r="M93">
        <v>7</v>
      </c>
      <c r="N93" t="s">
        <v>308</v>
      </c>
      <c r="O93">
        <v>17</v>
      </c>
      <c r="P93" t="s">
        <v>191</v>
      </c>
    </row>
    <row r="94" spans="1:16" x14ac:dyDescent="0.25">
      <c r="B94" t="s">
        <v>505</v>
      </c>
      <c r="C94">
        <v>2</v>
      </c>
      <c r="D94" t="s">
        <v>183</v>
      </c>
      <c r="F94" t="s">
        <v>290</v>
      </c>
      <c r="G94">
        <v>2</v>
      </c>
      <c r="H94" t="s">
        <v>255</v>
      </c>
      <c r="J94" t="s">
        <v>532</v>
      </c>
      <c r="K94">
        <v>10</v>
      </c>
      <c r="L94" t="s">
        <v>204</v>
      </c>
      <c r="N94" t="s">
        <v>325</v>
      </c>
      <c r="O94">
        <v>17</v>
      </c>
      <c r="P94" t="s">
        <v>194</v>
      </c>
    </row>
    <row r="95" spans="1:16" x14ac:dyDescent="0.25">
      <c r="B95" t="s">
        <v>489</v>
      </c>
      <c r="C95">
        <v>2</v>
      </c>
      <c r="D95" t="s">
        <v>248</v>
      </c>
      <c r="F95" t="s">
        <v>312</v>
      </c>
      <c r="G95">
        <v>2</v>
      </c>
      <c r="H95" t="s">
        <v>191</v>
      </c>
      <c r="J95" t="s">
        <v>527</v>
      </c>
      <c r="K95">
        <v>10</v>
      </c>
      <c r="L95" t="s">
        <v>182</v>
      </c>
      <c r="M95">
        <v>9</v>
      </c>
      <c r="N95" t="s">
        <v>326</v>
      </c>
      <c r="O95">
        <v>16</v>
      </c>
      <c r="P95" t="s">
        <v>190</v>
      </c>
    </row>
    <row r="96" spans="1:16" x14ac:dyDescent="0.25">
      <c r="B96" t="s">
        <v>507</v>
      </c>
      <c r="C96">
        <v>2</v>
      </c>
      <c r="D96" t="s">
        <v>286</v>
      </c>
      <c r="F96" t="s">
        <v>313</v>
      </c>
      <c r="G96">
        <v>2</v>
      </c>
      <c r="H96" t="s">
        <v>255</v>
      </c>
      <c r="J96" t="s">
        <v>533</v>
      </c>
      <c r="K96">
        <v>10</v>
      </c>
      <c r="L96" t="s">
        <v>184</v>
      </c>
      <c r="N96" t="s">
        <v>327</v>
      </c>
      <c r="O96">
        <v>16</v>
      </c>
      <c r="P96" t="s">
        <v>194</v>
      </c>
    </row>
    <row r="97" spans="1:16" x14ac:dyDescent="0.25">
      <c r="B97" t="s">
        <v>506</v>
      </c>
      <c r="C97">
        <v>2</v>
      </c>
      <c r="D97" t="s">
        <v>247</v>
      </c>
      <c r="F97" t="s">
        <v>314</v>
      </c>
      <c r="G97">
        <v>2</v>
      </c>
      <c r="H97" t="s">
        <v>255</v>
      </c>
      <c r="N97" t="s">
        <v>328</v>
      </c>
      <c r="O97">
        <v>16</v>
      </c>
      <c r="P97" t="s">
        <v>194</v>
      </c>
    </row>
    <row r="98" spans="1:16" x14ac:dyDescent="0.25">
      <c r="B98" t="s">
        <v>534</v>
      </c>
      <c r="C98">
        <v>2</v>
      </c>
      <c r="D98" t="s">
        <v>287</v>
      </c>
      <c r="F98" t="s">
        <v>279</v>
      </c>
      <c r="G98">
        <v>2</v>
      </c>
      <c r="H98" t="s">
        <v>194</v>
      </c>
    </row>
    <row r="99" spans="1:16" x14ac:dyDescent="0.25">
      <c r="B99" t="s">
        <v>508</v>
      </c>
      <c r="C99">
        <v>2</v>
      </c>
      <c r="D99" t="s">
        <v>274</v>
      </c>
      <c r="F99" t="s">
        <v>315</v>
      </c>
      <c r="G99">
        <v>2</v>
      </c>
      <c r="H99" t="s">
        <v>255</v>
      </c>
    </row>
    <row r="100" spans="1:16" x14ac:dyDescent="0.25">
      <c r="B100" t="s">
        <v>535</v>
      </c>
      <c r="C100">
        <v>2</v>
      </c>
      <c r="D100" t="s">
        <v>187</v>
      </c>
      <c r="F100" t="s">
        <v>280</v>
      </c>
      <c r="G100">
        <v>2</v>
      </c>
      <c r="H100" t="s">
        <v>194</v>
      </c>
    </row>
    <row r="101" spans="1:16" x14ac:dyDescent="0.25">
      <c r="F101" t="s">
        <v>316</v>
      </c>
      <c r="G101">
        <v>2</v>
      </c>
      <c r="H101" t="s">
        <v>191</v>
      </c>
    </row>
    <row r="102" spans="1:16" x14ac:dyDescent="0.25">
      <c r="F102" t="s">
        <v>317</v>
      </c>
      <c r="G102">
        <v>2</v>
      </c>
      <c r="H102" t="s">
        <v>194</v>
      </c>
    </row>
    <row r="103" spans="1:16" x14ac:dyDescent="0.25">
      <c r="F103" t="s">
        <v>318</v>
      </c>
      <c r="G103">
        <v>2</v>
      </c>
      <c r="H103" t="s">
        <v>255</v>
      </c>
    </row>
    <row r="104" spans="1:16" x14ac:dyDescent="0.25">
      <c r="F104" t="s">
        <v>113</v>
      </c>
      <c r="G104">
        <v>2</v>
      </c>
      <c r="H104" t="s">
        <v>191</v>
      </c>
    </row>
    <row r="105" spans="1:16" x14ac:dyDescent="0.25">
      <c r="F105" t="s">
        <v>189</v>
      </c>
      <c r="G105">
        <v>2</v>
      </c>
      <c r="H105" t="s">
        <v>190</v>
      </c>
    </row>
    <row r="106" spans="1:16" x14ac:dyDescent="0.25">
      <c r="F106" t="s">
        <v>319</v>
      </c>
      <c r="G106">
        <v>2</v>
      </c>
      <c r="H106" t="s">
        <v>191</v>
      </c>
    </row>
    <row r="107" spans="1:16" x14ac:dyDescent="0.25">
      <c r="A107" t="s">
        <v>329</v>
      </c>
      <c r="E107" t="s">
        <v>330</v>
      </c>
      <c r="I107" t="s">
        <v>335</v>
      </c>
      <c r="M107" t="s">
        <v>336</v>
      </c>
    </row>
    <row r="109" spans="1:16" x14ac:dyDescent="0.25">
      <c r="A109">
        <v>1</v>
      </c>
      <c r="B109" t="s">
        <v>527</v>
      </c>
      <c r="C109">
        <v>215</v>
      </c>
      <c r="D109" t="s">
        <v>226</v>
      </c>
      <c r="E109">
        <v>1</v>
      </c>
      <c r="F109" t="s">
        <v>322</v>
      </c>
      <c r="G109">
        <v>589</v>
      </c>
      <c r="H109" t="s">
        <v>190</v>
      </c>
      <c r="I109">
        <v>1</v>
      </c>
      <c r="J109" t="s">
        <v>536</v>
      </c>
      <c r="K109" t="s">
        <v>230</v>
      </c>
      <c r="L109" t="s">
        <v>231</v>
      </c>
      <c r="M109">
        <v>1</v>
      </c>
      <c r="N109" t="s">
        <v>537</v>
      </c>
      <c r="O109">
        <v>40.33</v>
      </c>
      <c r="P109" t="s">
        <v>247</v>
      </c>
    </row>
    <row r="110" spans="1:16" x14ac:dyDescent="0.25">
      <c r="A110">
        <v>2</v>
      </c>
      <c r="B110" t="s">
        <v>538</v>
      </c>
      <c r="C110">
        <v>193</v>
      </c>
      <c r="D110" t="s">
        <v>183</v>
      </c>
      <c r="E110">
        <v>2</v>
      </c>
      <c r="F110" t="s">
        <v>326</v>
      </c>
      <c r="G110">
        <v>364</v>
      </c>
      <c r="H110" t="s">
        <v>190</v>
      </c>
      <c r="I110">
        <v>2</v>
      </c>
      <c r="J110" t="s">
        <v>539</v>
      </c>
      <c r="K110" t="s">
        <v>232</v>
      </c>
      <c r="L110" t="s">
        <v>233</v>
      </c>
      <c r="M110">
        <v>2</v>
      </c>
      <c r="N110" t="s">
        <v>540</v>
      </c>
      <c r="O110">
        <v>40.25</v>
      </c>
      <c r="P110" t="s">
        <v>260</v>
      </c>
    </row>
    <row r="111" spans="1:16" x14ac:dyDescent="0.25">
      <c r="A111">
        <v>3</v>
      </c>
      <c r="B111" t="s">
        <v>541</v>
      </c>
      <c r="C111">
        <v>162</v>
      </c>
      <c r="D111" t="s">
        <v>225</v>
      </c>
      <c r="E111">
        <v>3</v>
      </c>
      <c r="F111" t="s">
        <v>323</v>
      </c>
      <c r="G111">
        <v>323</v>
      </c>
      <c r="H111" t="s">
        <v>190</v>
      </c>
      <c r="I111">
        <v>3</v>
      </c>
      <c r="J111" t="s">
        <v>542</v>
      </c>
      <c r="K111" t="s">
        <v>234</v>
      </c>
      <c r="L111" t="s">
        <v>235</v>
      </c>
      <c r="M111">
        <v>3</v>
      </c>
      <c r="N111" t="s">
        <v>537</v>
      </c>
      <c r="O111">
        <v>38.33</v>
      </c>
      <c r="P111" t="s">
        <v>185</v>
      </c>
    </row>
    <row r="112" spans="1:16" x14ac:dyDescent="0.25">
      <c r="A112">
        <v>4</v>
      </c>
      <c r="B112" t="s">
        <v>540</v>
      </c>
      <c r="C112">
        <v>161</v>
      </c>
      <c r="D112" t="s">
        <v>260</v>
      </c>
      <c r="E112">
        <v>4</v>
      </c>
      <c r="F112" t="s">
        <v>55</v>
      </c>
      <c r="G112">
        <v>321</v>
      </c>
      <c r="H112" t="s">
        <v>194</v>
      </c>
      <c r="J112" t="s">
        <v>538</v>
      </c>
      <c r="K112" t="s">
        <v>234</v>
      </c>
      <c r="L112" t="s">
        <v>236</v>
      </c>
      <c r="M112">
        <v>4</v>
      </c>
      <c r="N112" t="s">
        <v>536</v>
      </c>
      <c r="O112">
        <v>35</v>
      </c>
      <c r="P112" t="s">
        <v>186</v>
      </c>
    </row>
    <row r="113" spans="1:16" x14ac:dyDescent="0.25">
      <c r="A113">
        <v>5</v>
      </c>
      <c r="B113" t="s">
        <v>542</v>
      </c>
      <c r="C113">
        <v>152</v>
      </c>
      <c r="D113" t="s">
        <v>227</v>
      </c>
      <c r="E113">
        <v>5</v>
      </c>
      <c r="F113" t="s">
        <v>331</v>
      </c>
      <c r="G113">
        <v>268</v>
      </c>
      <c r="H113" t="s">
        <v>190</v>
      </c>
      <c r="J113" t="s">
        <v>543</v>
      </c>
      <c r="K113" t="s">
        <v>234</v>
      </c>
      <c r="L113" t="s">
        <v>237</v>
      </c>
      <c r="N113" t="s">
        <v>539</v>
      </c>
      <c r="O113">
        <v>35</v>
      </c>
      <c r="P113" t="s">
        <v>206</v>
      </c>
    </row>
    <row r="114" spans="1:16" x14ac:dyDescent="0.25">
      <c r="B114" t="s">
        <v>544</v>
      </c>
      <c r="C114">
        <v>152</v>
      </c>
      <c r="D114" t="s">
        <v>181</v>
      </c>
      <c r="E114">
        <v>6</v>
      </c>
      <c r="F114" t="s">
        <v>328</v>
      </c>
      <c r="G114">
        <v>256</v>
      </c>
      <c r="H114" t="s">
        <v>194</v>
      </c>
      <c r="I114">
        <v>6</v>
      </c>
      <c r="J114" t="s">
        <v>545</v>
      </c>
      <c r="K114" t="s">
        <v>238</v>
      </c>
      <c r="L114" t="s">
        <v>239</v>
      </c>
      <c r="M114">
        <v>6</v>
      </c>
      <c r="N114" t="s">
        <v>546</v>
      </c>
      <c r="O114">
        <v>32.25</v>
      </c>
      <c r="P114" t="s">
        <v>248</v>
      </c>
    </row>
    <row r="115" spans="1:16" x14ac:dyDescent="0.25">
      <c r="A115">
        <v>7</v>
      </c>
      <c r="B115" t="s">
        <v>527</v>
      </c>
      <c r="C115">
        <v>149</v>
      </c>
      <c r="D115" t="s">
        <v>182</v>
      </c>
      <c r="E115">
        <v>7</v>
      </c>
      <c r="F115" t="s">
        <v>49</v>
      </c>
      <c r="G115">
        <v>244</v>
      </c>
      <c r="H115" t="s">
        <v>194</v>
      </c>
      <c r="I115">
        <v>7</v>
      </c>
      <c r="J115" t="s">
        <v>537</v>
      </c>
      <c r="K115" t="s">
        <v>240</v>
      </c>
      <c r="L115" t="s">
        <v>241</v>
      </c>
      <c r="M115">
        <v>7</v>
      </c>
      <c r="N115" t="s">
        <v>547</v>
      </c>
      <c r="O115">
        <v>31</v>
      </c>
      <c r="P115" t="s">
        <v>286</v>
      </c>
    </row>
    <row r="116" spans="1:16" x14ac:dyDescent="0.25">
      <c r="A116">
        <v>8</v>
      </c>
      <c r="B116" t="s">
        <v>527</v>
      </c>
      <c r="C116">
        <v>148</v>
      </c>
      <c r="D116" t="s">
        <v>179</v>
      </c>
      <c r="E116">
        <v>8</v>
      </c>
      <c r="F116" t="s">
        <v>332</v>
      </c>
      <c r="G116">
        <v>234</v>
      </c>
      <c r="H116" t="s">
        <v>191</v>
      </c>
      <c r="J116" t="s">
        <v>548</v>
      </c>
      <c r="K116" t="s">
        <v>240</v>
      </c>
      <c r="L116" t="s">
        <v>242</v>
      </c>
      <c r="M116">
        <v>8</v>
      </c>
      <c r="N116" t="s">
        <v>542</v>
      </c>
      <c r="O116">
        <v>30.4</v>
      </c>
      <c r="P116" t="s">
        <v>227</v>
      </c>
    </row>
    <row r="117" spans="1:16" x14ac:dyDescent="0.25">
      <c r="A117">
        <v>9</v>
      </c>
      <c r="B117" t="s">
        <v>525</v>
      </c>
      <c r="C117">
        <v>143</v>
      </c>
      <c r="D117" t="s">
        <v>186</v>
      </c>
      <c r="E117">
        <v>9</v>
      </c>
      <c r="F117" t="s">
        <v>333</v>
      </c>
      <c r="G117">
        <v>231</v>
      </c>
      <c r="H117" t="s">
        <v>191</v>
      </c>
      <c r="I117">
        <v>9</v>
      </c>
      <c r="J117" t="s">
        <v>541</v>
      </c>
      <c r="K117" t="s">
        <v>243</v>
      </c>
      <c r="L117" t="s">
        <v>244</v>
      </c>
      <c r="M117">
        <v>9</v>
      </c>
      <c r="N117" t="s">
        <v>541</v>
      </c>
      <c r="O117">
        <v>27</v>
      </c>
      <c r="P117" t="s">
        <v>225</v>
      </c>
    </row>
    <row r="118" spans="1:16" x14ac:dyDescent="0.25">
      <c r="A118">
        <v>10</v>
      </c>
      <c r="B118" t="s">
        <v>549</v>
      </c>
      <c r="C118">
        <v>140</v>
      </c>
      <c r="D118" t="s">
        <v>251</v>
      </c>
      <c r="E118">
        <v>10</v>
      </c>
      <c r="F118" t="s">
        <v>334</v>
      </c>
      <c r="G118">
        <v>218</v>
      </c>
      <c r="H118" t="s">
        <v>191</v>
      </c>
      <c r="J118" t="s">
        <v>537</v>
      </c>
      <c r="K118" t="s">
        <v>243</v>
      </c>
      <c r="L118" t="s">
        <v>245</v>
      </c>
      <c r="M118">
        <v>10</v>
      </c>
      <c r="N118" t="s">
        <v>550</v>
      </c>
      <c r="O118">
        <v>25</v>
      </c>
      <c r="P118" t="s">
        <v>202</v>
      </c>
    </row>
    <row r="119" spans="1:16" x14ac:dyDescent="0.25">
      <c r="B119" t="s">
        <v>536</v>
      </c>
      <c r="C119">
        <v>140</v>
      </c>
      <c r="D119" t="s">
        <v>186</v>
      </c>
    </row>
    <row r="120" spans="1:16" x14ac:dyDescent="0.25">
      <c r="A120" t="s">
        <v>337</v>
      </c>
      <c r="E120" t="s">
        <v>343</v>
      </c>
      <c r="I120" t="s">
        <v>345</v>
      </c>
      <c r="M120" t="s">
        <v>360</v>
      </c>
    </row>
    <row r="122" spans="1:16" x14ac:dyDescent="0.25">
      <c r="A122">
        <v>1</v>
      </c>
      <c r="B122" t="s">
        <v>331</v>
      </c>
      <c r="C122">
        <v>24.36</v>
      </c>
      <c r="D122" t="s">
        <v>190</v>
      </c>
      <c r="E122">
        <v>1</v>
      </c>
      <c r="F122" t="s">
        <v>527</v>
      </c>
      <c r="G122">
        <v>3</v>
      </c>
      <c r="H122" t="s">
        <v>182</v>
      </c>
      <c r="I122">
        <v>1</v>
      </c>
      <c r="J122" t="s">
        <v>322</v>
      </c>
      <c r="K122">
        <v>8</v>
      </c>
      <c r="L122" t="s">
        <v>190</v>
      </c>
      <c r="M122">
        <v>1</v>
      </c>
      <c r="N122" t="s">
        <v>527</v>
      </c>
      <c r="O122">
        <v>220</v>
      </c>
      <c r="P122" t="s">
        <v>226</v>
      </c>
    </row>
    <row r="123" spans="1:16" x14ac:dyDescent="0.25">
      <c r="A123">
        <v>2</v>
      </c>
      <c r="B123" t="s">
        <v>332</v>
      </c>
      <c r="C123">
        <v>23.4</v>
      </c>
      <c r="D123" t="s">
        <v>191</v>
      </c>
      <c r="F123" t="s">
        <v>527</v>
      </c>
      <c r="G123">
        <v>3</v>
      </c>
      <c r="H123" t="s">
        <v>179</v>
      </c>
      <c r="I123">
        <v>2</v>
      </c>
      <c r="J123" t="s">
        <v>331</v>
      </c>
      <c r="K123">
        <v>3</v>
      </c>
      <c r="L123" t="s">
        <v>190</v>
      </c>
      <c r="M123">
        <v>2</v>
      </c>
      <c r="N123" t="s">
        <v>505</v>
      </c>
      <c r="O123">
        <v>213</v>
      </c>
      <c r="P123" t="s">
        <v>183</v>
      </c>
    </row>
    <row r="124" spans="1:16" x14ac:dyDescent="0.25">
      <c r="A124">
        <v>3</v>
      </c>
      <c r="B124" t="s">
        <v>326</v>
      </c>
      <c r="C124">
        <v>22.75</v>
      </c>
      <c r="D124" t="s">
        <v>190</v>
      </c>
      <c r="E124">
        <v>3</v>
      </c>
      <c r="F124" t="s">
        <v>551</v>
      </c>
      <c r="G124">
        <v>2</v>
      </c>
      <c r="H124" t="s">
        <v>251</v>
      </c>
      <c r="J124" t="s">
        <v>326</v>
      </c>
      <c r="K124">
        <v>3</v>
      </c>
      <c r="L124" t="s">
        <v>190</v>
      </c>
      <c r="M124">
        <v>3</v>
      </c>
      <c r="N124" t="s">
        <v>507</v>
      </c>
      <c r="O124">
        <v>209</v>
      </c>
      <c r="P124" t="s">
        <v>286</v>
      </c>
    </row>
    <row r="125" spans="1:16" x14ac:dyDescent="0.25">
      <c r="A125">
        <v>4</v>
      </c>
      <c r="B125" t="s">
        <v>338</v>
      </c>
      <c r="C125">
        <v>21.62</v>
      </c>
      <c r="D125" t="s">
        <v>191</v>
      </c>
      <c r="F125" t="s">
        <v>552</v>
      </c>
      <c r="G125">
        <v>2</v>
      </c>
      <c r="H125" t="s">
        <v>215</v>
      </c>
      <c r="J125" t="s">
        <v>346</v>
      </c>
      <c r="K125">
        <v>3</v>
      </c>
      <c r="L125" t="s">
        <v>194</v>
      </c>
      <c r="M125">
        <v>4</v>
      </c>
      <c r="N125" t="s">
        <v>515</v>
      </c>
      <c r="O125">
        <v>190</v>
      </c>
      <c r="P125" t="s">
        <v>288</v>
      </c>
    </row>
    <row r="126" spans="1:16" x14ac:dyDescent="0.25">
      <c r="A126">
        <v>5</v>
      </c>
      <c r="B126" t="s">
        <v>339</v>
      </c>
      <c r="C126">
        <v>19.89</v>
      </c>
      <c r="D126" t="s">
        <v>194</v>
      </c>
      <c r="F126" t="s">
        <v>553</v>
      </c>
      <c r="G126">
        <v>2</v>
      </c>
      <c r="H126" t="s">
        <v>257</v>
      </c>
      <c r="J126" t="s">
        <v>333</v>
      </c>
      <c r="K126">
        <v>3</v>
      </c>
      <c r="L126" t="s">
        <v>191</v>
      </c>
      <c r="M126">
        <v>5</v>
      </c>
      <c r="N126" t="s">
        <v>538</v>
      </c>
      <c r="O126">
        <v>189</v>
      </c>
      <c r="P126" t="s">
        <v>183</v>
      </c>
    </row>
    <row r="127" spans="1:16" x14ac:dyDescent="0.25">
      <c r="A127">
        <v>6</v>
      </c>
      <c r="B127" t="s">
        <v>334</v>
      </c>
      <c r="C127">
        <v>19.82</v>
      </c>
      <c r="D127" t="s">
        <v>191</v>
      </c>
      <c r="F127" t="s">
        <v>539</v>
      </c>
      <c r="G127">
        <v>2</v>
      </c>
      <c r="H127" t="s">
        <v>252</v>
      </c>
      <c r="I127">
        <v>6</v>
      </c>
      <c r="J127" t="s">
        <v>347</v>
      </c>
      <c r="K127">
        <v>2</v>
      </c>
      <c r="L127" t="s">
        <v>194</v>
      </c>
      <c r="M127">
        <v>6</v>
      </c>
      <c r="N127" t="s">
        <v>504</v>
      </c>
      <c r="O127">
        <v>181</v>
      </c>
      <c r="P127" t="s">
        <v>273</v>
      </c>
    </row>
    <row r="128" spans="1:16" x14ac:dyDescent="0.25">
      <c r="A128">
        <v>7</v>
      </c>
      <c r="B128" t="s">
        <v>333</v>
      </c>
      <c r="C128">
        <v>19.25</v>
      </c>
      <c r="D128" t="s">
        <v>191</v>
      </c>
      <c r="F128" t="s">
        <v>554</v>
      </c>
      <c r="G128">
        <v>2</v>
      </c>
      <c r="H128" t="s">
        <v>182</v>
      </c>
      <c r="J128" t="s">
        <v>348</v>
      </c>
      <c r="K128">
        <v>2</v>
      </c>
      <c r="L128" t="s">
        <v>191</v>
      </c>
      <c r="M128">
        <v>7</v>
      </c>
      <c r="N128" t="s">
        <v>555</v>
      </c>
      <c r="O128">
        <v>175</v>
      </c>
      <c r="P128" t="s">
        <v>226</v>
      </c>
    </row>
    <row r="129" spans="1:16" x14ac:dyDescent="0.25">
      <c r="A129">
        <v>8</v>
      </c>
      <c r="B129" t="s">
        <v>340</v>
      </c>
      <c r="C129">
        <v>19.12</v>
      </c>
      <c r="D129" t="s">
        <v>191</v>
      </c>
      <c r="F129" t="s">
        <v>556</v>
      </c>
      <c r="G129">
        <v>2</v>
      </c>
      <c r="H129" t="s">
        <v>181</v>
      </c>
      <c r="J129" t="s">
        <v>341</v>
      </c>
      <c r="K129">
        <v>2</v>
      </c>
      <c r="L129" t="s">
        <v>194</v>
      </c>
      <c r="M129">
        <v>8</v>
      </c>
      <c r="N129" t="s">
        <v>509</v>
      </c>
      <c r="O129">
        <v>165</v>
      </c>
      <c r="P129" t="s">
        <v>252</v>
      </c>
    </row>
    <row r="130" spans="1:16" x14ac:dyDescent="0.25">
      <c r="A130">
        <v>9</v>
      </c>
      <c r="B130" t="s">
        <v>341</v>
      </c>
      <c r="C130">
        <v>19.12</v>
      </c>
      <c r="D130" t="s">
        <v>194</v>
      </c>
      <c r="F130" t="s">
        <v>538</v>
      </c>
      <c r="G130">
        <v>2</v>
      </c>
      <c r="H130" t="s">
        <v>183</v>
      </c>
      <c r="J130" t="s">
        <v>349</v>
      </c>
      <c r="K130">
        <v>2</v>
      </c>
      <c r="L130" t="s">
        <v>191</v>
      </c>
      <c r="M130">
        <v>9</v>
      </c>
      <c r="N130" t="s">
        <v>541</v>
      </c>
      <c r="O130">
        <v>162</v>
      </c>
      <c r="P130" t="s">
        <v>225</v>
      </c>
    </row>
    <row r="131" spans="1:16" x14ac:dyDescent="0.25">
      <c r="A131">
        <v>10</v>
      </c>
      <c r="B131" t="s">
        <v>342</v>
      </c>
      <c r="C131">
        <v>19</v>
      </c>
      <c r="D131" t="s">
        <v>191</v>
      </c>
      <c r="F131" t="s">
        <v>555</v>
      </c>
      <c r="G131">
        <v>2</v>
      </c>
      <c r="H131" t="s">
        <v>184</v>
      </c>
      <c r="J131" t="s">
        <v>280</v>
      </c>
      <c r="K131">
        <v>2</v>
      </c>
      <c r="L131" t="s">
        <v>194</v>
      </c>
      <c r="M131">
        <v>10</v>
      </c>
      <c r="N131" t="s">
        <v>540</v>
      </c>
      <c r="O131">
        <v>161</v>
      </c>
      <c r="P131" t="s">
        <v>260</v>
      </c>
    </row>
    <row r="132" spans="1:16" x14ac:dyDescent="0.25">
      <c r="F132" t="s">
        <v>528</v>
      </c>
      <c r="G132">
        <v>2</v>
      </c>
      <c r="H132" t="s">
        <v>219</v>
      </c>
      <c r="J132" t="s">
        <v>49</v>
      </c>
      <c r="K132">
        <v>2</v>
      </c>
      <c r="L132" t="s">
        <v>194</v>
      </c>
      <c r="N132" t="s">
        <v>511</v>
      </c>
      <c r="O132">
        <v>161</v>
      </c>
      <c r="P132" t="s">
        <v>264</v>
      </c>
    </row>
    <row r="133" spans="1:16" x14ac:dyDescent="0.25">
      <c r="F133" t="s">
        <v>557</v>
      </c>
      <c r="G133">
        <v>2</v>
      </c>
      <c r="H133" t="s">
        <v>180</v>
      </c>
      <c r="J133" t="s">
        <v>332</v>
      </c>
      <c r="K133">
        <v>2</v>
      </c>
      <c r="L133" t="s">
        <v>191</v>
      </c>
    </row>
    <row r="134" spans="1:16" x14ac:dyDescent="0.25">
      <c r="F134" t="s">
        <v>537</v>
      </c>
      <c r="G134">
        <v>2</v>
      </c>
      <c r="H134" t="s">
        <v>185</v>
      </c>
      <c r="J134" t="s">
        <v>350</v>
      </c>
      <c r="K134">
        <v>2</v>
      </c>
      <c r="L134" t="s">
        <v>191</v>
      </c>
    </row>
    <row r="135" spans="1:16" x14ac:dyDescent="0.25">
      <c r="F135" t="s">
        <v>558</v>
      </c>
      <c r="G135">
        <v>2</v>
      </c>
      <c r="H135" t="s">
        <v>344</v>
      </c>
      <c r="J135" t="s">
        <v>328</v>
      </c>
      <c r="K135">
        <v>2</v>
      </c>
      <c r="L135" t="s">
        <v>194</v>
      </c>
    </row>
    <row r="136" spans="1:16" x14ac:dyDescent="0.25">
      <c r="F136" t="s">
        <v>559</v>
      </c>
      <c r="G136">
        <v>2</v>
      </c>
      <c r="H136" t="s">
        <v>187</v>
      </c>
      <c r="J136" t="s">
        <v>351</v>
      </c>
      <c r="K136">
        <v>2</v>
      </c>
      <c r="L136" t="s">
        <v>255</v>
      </c>
    </row>
    <row r="137" spans="1:16" x14ac:dyDescent="0.25">
      <c r="J137" t="s">
        <v>352</v>
      </c>
      <c r="K137">
        <v>2</v>
      </c>
      <c r="L137" t="s">
        <v>194</v>
      </c>
    </row>
    <row r="138" spans="1:16" x14ac:dyDescent="0.25">
      <c r="J138" t="s">
        <v>353</v>
      </c>
      <c r="K138">
        <v>2</v>
      </c>
      <c r="L138" t="s">
        <v>255</v>
      </c>
    </row>
    <row r="139" spans="1:16" x14ac:dyDescent="0.25">
      <c r="J139" t="s">
        <v>354</v>
      </c>
      <c r="K139">
        <v>2</v>
      </c>
      <c r="L139" t="s">
        <v>191</v>
      </c>
    </row>
    <row r="140" spans="1:16" x14ac:dyDescent="0.25">
      <c r="J140" t="s">
        <v>338</v>
      </c>
      <c r="K140">
        <v>2</v>
      </c>
      <c r="L140" t="s">
        <v>191</v>
      </c>
    </row>
    <row r="141" spans="1:16" x14ac:dyDescent="0.25">
      <c r="J141" t="s">
        <v>355</v>
      </c>
      <c r="K141">
        <v>2</v>
      </c>
      <c r="L141" t="s">
        <v>255</v>
      </c>
    </row>
    <row r="142" spans="1:16" x14ac:dyDescent="0.25">
      <c r="J142" t="s">
        <v>356</v>
      </c>
      <c r="K142">
        <v>2</v>
      </c>
      <c r="L142" t="s">
        <v>255</v>
      </c>
    </row>
    <row r="143" spans="1:16" x14ac:dyDescent="0.25">
      <c r="J143" t="s">
        <v>325</v>
      </c>
      <c r="K143">
        <v>2</v>
      </c>
      <c r="L143" t="s">
        <v>194</v>
      </c>
    </row>
    <row r="144" spans="1:16" x14ac:dyDescent="0.25">
      <c r="J144" t="s">
        <v>357</v>
      </c>
      <c r="K144">
        <v>2</v>
      </c>
      <c r="L144" t="s">
        <v>255</v>
      </c>
    </row>
    <row r="145" spans="1:12" x14ac:dyDescent="0.25">
      <c r="J145" t="s">
        <v>358</v>
      </c>
      <c r="K145">
        <v>2</v>
      </c>
      <c r="L145" t="s">
        <v>191</v>
      </c>
    </row>
    <row r="146" spans="1:12" x14ac:dyDescent="0.25">
      <c r="J146" t="s">
        <v>359</v>
      </c>
      <c r="K146">
        <v>2</v>
      </c>
      <c r="L146" t="s">
        <v>255</v>
      </c>
    </row>
    <row r="147" spans="1:12" x14ac:dyDescent="0.25">
      <c r="A147" t="s">
        <v>361</v>
      </c>
      <c r="E147" t="s">
        <v>362</v>
      </c>
      <c r="I147" t="s">
        <v>363</v>
      </c>
    </row>
    <row r="149" spans="1:12" x14ac:dyDescent="0.25">
      <c r="A149">
        <v>1</v>
      </c>
      <c r="B149" t="s">
        <v>322</v>
      </c>
      <c r="C149">
        <v>604</v>
      </c>
      <c r="D149" t="s">
        <v>190</v>
      </c>
      <c r="E149">
        <v>1</v>
      </c>
      <c r="F149" t="s">
        <v>509</v>
      </c>
      <c r="G149">
        <v>3</v>
      </c>
      <c r="H149" t="s">
        <v>252</v>
      </c>
      <c r="I149">
        <v>1</v>
      </c>
      <c r="J149" t="s">
        <v>322</v>
      </c>
      <c r="K149">
        <v>8</v>
      </c>
      <c r="L149" t="s">
        <v>190</v>
      </c>
    </row>
    <row r="150" spans="1:12" x14ac:dyDescent="0.25">
      <c r="A150">
        <v>2</v>
      </c>
      <c r="B150" t="s">
        <v>276</v>
      </c>
      <c r="C150">
        <v>468</v>
      </c>
      <c r="D150" t="s">
        <v>190</v>
      </c>
      <c r="F150" t="s">
        <v>527</v>
      </c>
      <c r="G150">
        <v>3</v>
      </c>
      <c r="H150" t="s">
        <v>182</v>
      </c>
      <c r="I150">
        <v>2</v>
      </c>
      <c r="J150" t="s">
        <v>277</v>
      </c>
      <c r="K150">
        <v>5</v>
      </c>
      <c r="L150" t="s">
        <v>194</v>
      </c>
    </row>
    <row r="151" spans="1:12" x14ac:dyDescent="0.25">
      <c r="A151">
        <v>3</v>
      </c>
      <c r="B151" t="s">
        <v>280</v>
      </c>
      <c r="C151">
        <v>413</v>
      </c>
      <c r="D151" t="s">
        <v>194</v>
      </c>
      <c r="F151" t="s">
        <v>554</v>
      </c>
      <c r="G151">
        <v>3</v>
      </c>
      <c r="H151" t="s">
        <v>182</v>
      </c>
      <c r="I151">
        <v>3</v>
      </c>
      <c r="J151" t="s">
        <v>276</v>
      </c>
      <c r="K151">
        <v>4</v>
      </c>
      <c r="L151" t="s">
        <v>190</v>
      </c>
    </row>
    <row r="152" spans="1:12" x14ac:dyDescent="0.25">
      <c r="A152">
        <v>4</v>
      </c>
      <c r="B152" t="s">
        <v>326</v>
      </c>
      <c r="C152">
        <v>357</v>
      </c>
      <c r="D152" t="s">
        <v>190</v>
      </c>
      <c r="F152" t="s">
        <v>527</v>
      </c>
      <c r="G152">
        <v>3</v>
      </c>
      <c r="H152" t="s">
        <v>179</v>
      </c>
      <c r="J152" t="s">
        <v>208</v>
      </c>
      <c r="K152">
        <v>4</v>
      </c>
      <c r="L152" t="s">
        <v>198</v>
      </c>
    </row>
    <row r="153" spans="1:12" x14ac:dyDescent="0.25">
      <c r="A153">
        <v>5</v>
      </c>
      <c r="B153" t="s">
        <v>281</v>
      </c>
      <c r="C153">
        <v>348</v>
      </c>
      <c r="D153" t="s">
        <v>190</v>
      </c>
      <c r="F153" t="s">
        <v>555</v>
      </c>
      <c r="G153">
        <v>3</v>
      </c>
      <c r="H153" t="s">
        <v>184</v>
      </c>
      <c r="J153" t="s">
        <v>280</v>
      </c>
      <c r="K153">
        <v>4</v>
      </c>
      <c r="L153" t="s">
        <v>194</v>
      </c>
    </row>
    <row r="154" spans="1:12" x14ac:dyDescent="0.25">
      <c r="A154">
        <v>6</v>
      </c>
      <c r="B154" t="s">
        <v>277</v>
      </c>
      <c r="C154">
        <v>345</v>
      </c>
      <c r="D154" t="s">
        <v>194</v>
      </c>
      <c r="E154">
        <v>6</v>
      </c>
      <c r="F154" t="s">
        <v>551</v>
      </c>
      <c r="G154">
        <v>2</v>
      </c>
      <c r="H154" t="s">
        <v>251</v>
      </c>
      <c r="J154" t="s">
        <v>281</v>
      </c>
      <c r="K154">
        <v>4</v>
      </c>
      <c r="L154" t="s">
        <v>190</v>
      </c>
    </row>
    <row r="155" spans="1:12" x14ac:dyDescent="0.25">
      <c r="A155">
        <v>7</v>
      </c>
      <c r="B155" t="s">
        <v>323</v>
      </c>
      <c r="C155">
        <v>323</v>
      </c>
      <c r="D155" t="s">
        <v>190</v>
      </c>
      <c r="F155" t="s">
        <v>552</v>
      </c>
      <c r="G155">
        <v>2</v>
      </c>
      <c r="H155" t="s">
        <v>215</v>
      </c>
      <c r="I155">
        <v>7</v>
      </c>
      <c r="J155" t="s">
        <v>331</v>
      </c>
      <c r="K155">
        <v>3</v>
      </c>
      <c r="L155" t="s">
        <v>190</v>
      </c>
    </row>
    <row r="156" spans="1:12" x14ac:dyDescent="0.25">
      <c r="A156">
        <v>8</v>
      </c>
      <c r="B156" t="s">
        <v>55</v>
      </c>
      <c r="C156">
        <v>321</v>
      </c>
      <c r="D156" t="s">
        <v>194</v>
      </c>
      <c r="F156" t="s">
        <v>553</v>
      </c>
      <c r="G156">
        <v>2</v>
      </c>
      <c r="H156" t="s">
        <v>257</v>
      </c>
      <c r="J156" t="s">
        <v>326</v>
      </c>
      <c r="K156">
        <v>3</v>
      </c>
      <c r="L156" t="s">
        <v>190</v>
      </c>
    </row>
    <row r="157" spans="1:12" x14ac:dyDescent="0.25">
      <c r="A157">
        <v>9</v>
      </c>
      <c r="B157" t="s">
        <v>87</v>
      </c>
      <c r="C157">
        <v>317</v>
      </c>
      <c r="D157" t="s">
        <v>191</v>
      </c>
      <c r="F157" t="s">
        <v>514</v>
      </c>
      <c r="G157">
        <v>2</v>
      </c>
      <c r="H157" t="s">
        <v>225</v>
      </c>
      <c r="J157" t="s">
        <v>346</v>
      </c>
      <c r="K157">
        <v>3</v>
      </c>
      <c r="L157" t="s">
        <v>194</v>
      </c>
    </row>
    <row r="158" spans="1:12" x14ac:dyDescent="0.25">
      <c r="A158">
        <v>10</v>
      </c>
      <c r="B158" t="s">
        <v>279</v>
      </c>
      <c r="C158">
        <v>314</v>
      </c>
      <c r="D158" t="s">
        <v>194</v>
      </c>
      <c r="F158" t="s">
        <v>526</v>
      </c>
      <c r="G158">
        <v>2</v>
      </c>
      <c r="H158" t="s">
        <v>227</v>
      </c>
      <c r="J158" t="s">
        <v>333</v>
      </c>
      <c r="K158">
        <v>3</v>
      </c>
      <c r="L158" t="s">
        <v>191</v>
      </c>
    </row>
    <row r="159" spans="1:12" x14ac:dyDescent="0.25">
      <c r="F159" t="s">
        <v>539</v>
      </c>
      <c r="G159">
        <v>2</v>
      </c>
      <c r="H159" t="s">
        <v>252</v>
      </c>
      <c r="J159" t="s">
        <v>87</v>
      </c>
      <c r="K159">
        <v>3</v>
      </c>
      <c r="L159" t="s">
        <v>191</v>
      </c>
    </row>
    <row r="160" spans="1:12" x14ac:dyDescent="0.25">
      <c r="F160" t="s">
        <v>510</v>
      </c>
      <c r="G160">
        <v>2</v>
      </c>
      <c r="H160" t="s">
        <v>204</v>
      </c>
      <c r="J160" t="s">
        <v>359</v>
      </c>
      <c r="K160">
        <v>3</v>
      </c>
      <c r="L160" t="s">
        <v>255</v>
      </c>
    </row>
    <row r="161" spans="6:8" x14ac:dyDescent="0.25">
      <c r="F161" t="s">
        <v>510</v>
      </c>
      <c r="G161">
        <v>2</v>
      </c>
      <c r="H161" t="s">
        <v>202</v>
      </c>
    </row>
    <row r="162" spans="6:8" x14ac:dyDescent="0.25">
      <c r="F162" t="s">
        <v>556</v>
      </c>
      <c r="G162">
        <v>2</v>
      </c>
      <c r="H162" t="s">
        <v>181</v>
      </c>
    </row>
    <row r="163" spans="6:8" x14ac:dyDescent="0.25">
      <c r="F163" t="s">
        <v>530</v>
      </c>
      <c r="G163">
        <v>2</v>
      </c>
      <c r="H163" t="s">
        <v>200</v>
      </c>
    </row>
    <row r="164" spans="6:8" x14ac:dyDescent="0.25">
      <c r="F164" t="s">
        <v>531</v>
      </c>
      <c r="G164">
        <v>2</v>
      </c>
      <c r="H164" t="s">
        <v>179</v>
      </c>
    </row>
    <row r="165" spans="6:8" x14ac:dyDescent="0.25">
      <c r="F165" t="s">
        <v>538</v>
      </c>
      <c r="G165">
        <v>2</v>
      </c>
      <c r="H165" t="s">
        <v>183</v>
      </c>
    </row>
    <row r="166" spans="6:8" x14ac:dyDescent="0.25">
      <c r="F166" t="s">
        <v>505</v>
      </c>
      <c r="G166">
        <v>2</v>
      </c>
      <c r="H166" t="s">
        <v>183</v>
      </c>
    </row>
    <row r="167" spans="6:8" x14ac:dyDescent="0.25">
      <c r="F167" t="s">
        <v>489</v>
      </c>
      <c r="G167">
        <v>2</v>
      </c>
      <c r="H167" t="s">
        <v>248</v>
      </c>
    </row>
    <row r="168" spans="6:8" x14ac:dyDescent="0.25">
      <c r="F168" t="s">
        <v>507</v>
      </c>
      <c r="G168">
        <v>2</v>
      </c>
      <c r="H168" t="s">
        <v>286</v>
      </c>
    </row>
    <row r="169" spans="6:8" x14ac:dyDescent="0.25">
      <c r="F169" t="s">
        <v>528</v>
      </c>
      <c r="G169">
        <v>2</v>
      </c>
      <c r="H169" t="s">
        <v>219</v>
      </c>
    </row>
    <row r="170" spans="6:8" x14ac:dyDescent="0.25">
      <c r="F170" t="s">
        <v>557</v>
      </c>
      <c r="G170">
        <v>2</v>
      </c>
      <c r="H170" t="s">
        <v>180</v>
      </c>
    </row>
    <row r="171" spans="6:8" x14ac:dyDescent="0.25">
      <c r="F171" t="s">
        <v>506</v>
      </c>
      <c r="G171">
        <v>2</v>
      </c>
      <c r="H171" t="s">
        <v>247</v>
      </c>
    </row>
    <row r="172" spans="6:8" x14ac:dyDescent="0.25">
      <c r="F172" t="s">
        <v>537</v>
      </c>
      <c r="G172">
        <v>2</v>
      </c>
      <c r="H172" t="s">
        <v>185</v>
      </c>
    </row>
    <row r="173" spans="6:8" x14ac:dyDescent="0.25">
      <c r="F173" t="s">
        <v>534</v>
      </c>
      <c r="G173">
        <v>2</v>
      </c>
      <c r="H173" t="s">
        <v>287</v>
      </c>
    </row>
    <row r="174" spans="6:8" x14ac:dyDescent="0.25">
      <c r="F174" t="s">
        <v>508</v>
      </c>
      <c r="G174">
        <v>2</v>
      </c>
      <c r="H174" t="s">
        <v>274</v>
      </c>
    </row>
    <row r="175" spans="6:8" x14ac:dyDescent="0.25">
      <c r="F175" t="s">
        <v>558</v>
      </c>
      <c r="G175">
        <v>2</v>
      </c>
      <c r="H175" t="s">
        <v>344</v>
      </c>
    </row>
    <row r="176" spans="6:8" x14ac:dyDescent="0.25">
      <c r="F176" t="s">
        <v>535</v>
      </c>
      <c r="G176">
        <v>2</v>
      </c>
      <c r="H176" t="s">
        <v>187</v>
      </c>
    </row>
    <row r="177" spans="6:8" x14ac:dyDescent="0.25">
      <c r="F177" t="s">
        <v>559</v>
      </c>
      <c r="G177">
        <v>2</v>
      </c>
      <c r="H177" t="s">
        <v>187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S36"/>
  <sheetViews>
    <sheetView showGridLines="0" topLeftCell="D1" workbookViewId="0"/>
  </sheetViews>
  <sheetFormatPr defaultRowHeight="15" x14ac:dyDescent="0.25"/>
  <cols>
    <col min="1" max="1" width="9" customWidth="1"/>
    <col min="2" max="2" width="32.85546875" bestFit="1" customWidth="1"/>
    <col min="3" max="3" width="7" bestFit="1" customWidth="1"/>
    <col min="4" max="4" width="5.42578125" bestFit="1" customWidth="1"/>
    <col min="5" max="5" width="5.85546875" bestFit="1" customWidth="1"/>
    <col min="6" max="6" width="6" bestFit="1" customWidth="1"/>
    <col min="7" max="7" width="9.85546875" style="1" bestFit="1" customWidth="1"/>
    <col min="8" max="8" width="13.7109375" style="1" bestFit="1" customWidth="1"/>
    <col min="9" max="9" width="17.5703125" style="1" bestFit="1" customWidth="1"/>
    <col min="10" max="10" width="71.42578125" bestFit="1" customWidth="1"/>
    <col min="11" max="11" width="12.28515625" customWidth="1"/>
    <col min="22" max="22" width="4.85546875" customWidth="1"/>
    <col min="23" max="23" width="1.28515625" customWidth="1"/>
    <col min="33" max="33" width="9.42578125" customWidth="1"/>
    <col min="42" max="42" width="4" customWidth="1"/>
  </cols>
  <sheetData>
    <row r="1" spans="1:45" x14ac:dyDescent="0.25">
      <c r="A1" t="s">
        <v>442</v>
      </c>
      <c r="B1" t="s">
        <v>435</v>
      </c>
      <c r="C1" t="s">
        <v>436</v>
      </c>
      <c r="D1" t="s">
        <v>437</v>
      </c>
      <c r="E1" t="s">
        <v>438</v>
      </c>
      <c r="F1" t="s">
        <v>364</v>
      </c>
      <c r="G1" s="1" t="s">
        <v>439</v>
      </c>
      <c r="H1" s="1" t="s">
        <v>440</v>
      </c>
      <c r="I1" s="1" t="s">
        <v>441</v>
      </c>
      <c r="J1" t="s">
        <v>365</v>
      </c>
      <c r="AS1" t="s">
        <v>641</v>
      </c>
    </row>
    <row r="2" spans="1:45" ht="45" customHeight="1" x14ac:dyDescent="0.25">
      <c r="A2">
        <v>1</v>
      </c>
      <c r="B2" t="s">
        <v>22</v>
      </c>
      <c r="C2">
        <v>8</v>
      </c>
      <c r="D2">
        <v>6</v>
      </c>
      <c r="E2">
        <v>2</v>
      </c>
      <c r="F2">
        <v>0.75</v>
      </c>
      <c r="G2" s="1">
        <v>193</v>
      </c>
      <c r="H2" s="1">
        <v>164</v>
      </c>
      <c r="I2" s="1">
        <v>29</v>
      </c>
      <c r="J2" t="s">
        <v>446</v>
      </c>
      <c r="K2" s="33"/>
      <c r="AS2" s="34" t="s">
        <v>642</v>
      </c>
    </row>
    <row r="3" spans="1:45" ht="45" customHeight="1" x14ac:dyDescent="0.25">
      <c r="A3">
        <v>2</v>
      </c>
      <c r="B3" t="s">
        <v>8</v>
      </c>
      <c r="C3">
        <v>6</v>
      </c>
      <c r="D3">
        <v>5</v>
      </c>
      <c r="E3">
        <v>1</v>
      </c>
      <c r="F3">
        <v>0.83299999999999996</v>
      </c>
      <c r="G3" s="1">
        <v>219</v>
      </c>
      <c r="H3" s="1">
        <v>123</v>
      </c>
      <c r="I3" s="1">
        <v>96</v>
      </c>
      <c r="J3" t="s">
        <v>447</v>
      </c>
      <c r="K3" s="33"/>
      <c r="AS3" t="s">
        <v>643</v>
      </c>
    </row>
    <row r="4" spans="1:45" ht="45" customHeight="1" x14ac:dyDescent="0.25">
      <c r="A4">
        <v>3</v>
      </c>
      <c r="B4" t="s">
        <v>91</v>
      </c>
      <c r="C4">
        <v>8</v>
      </c>
      <c r="D4">
        <v>5</v>
      </c>
      <c r="E4">
        <v>3</v>
      </c>
      <c r="F4">
        <v>0.625</v>
      </c>
      <c r="G4" s="1">
        <v>221</v>
      </c>
      <c r="H4" s="1">
        <v>132</v>
      </c>
      <c r="I4" s="1">
        <v>89</v>
      </c>
      <c r="J4" t="s">
        <v>448</v>
      </c>
      <c r="K4" s="33"/>
    </row>
    <row r="5" spans="1:45" ht="45" customHeight="1" x14ac:dyDescent="0.25">
      <c r="A5">
        <v>4</v>
      </c>
      <c r="B5" t="s">
        <v>21</v>
      </c>
      <c r="C5">
        <v>5</v>
      </c>
      <c r="D5">
        <v>4</v>
      </c>
      <c r="E5">
        <v>1</v>
      </c>
      <c r="F5">
        <v>0.8</v>
      </c>
      <c r="G5" s="1">
        <v>158</v>
      </c>
      <c r="H5" s="1">
        <v>101</v>
      </c>
      <c r="I5" s="1">
        <v>57</v>
      </c>
      <c r="J5" t="s">
        <v>449</v>
      </c>
      <c r="K5" s="33"/>
    </row>
    <row r="6" spans="1:45" ht="45" customHeight="1" x14ac:dyDescent="0.25">
      <c r="A6">
        <v>5</v>
      </c>
      <c r="B6" t="s">
        <v>14</v>
      </c>
      <c r="C6">
        <v>5</v>
      </c>
      <c r="D6">
        <v>4</v>
      </c>
      <c r="E6">
        <v>1</v>
      </c>
      <c r="F6">
        <v>0.8</v>
      </c>
      <c r="G6" s="1">
        <v>104</v>
      </c>
      <c r="H6" s="1">
        <v>104</v>
      </c>
      <c r="I6" s="1">
        <v>0</v>
      </c>
      <c r="J6" t="s">
        <v>450</v>
      </c>
      <c r="K6" s="33"/>
    </row>
    <row r="7" spans="1:45" ht="45" customHeight="1" x14ac:dyDescent="0.25">
      <c r="A7">
        <v>6</v>
      </c>
      <c r="B7" t="s">
        <v>366</v>
      </c>
      <c r="C7">
        <v>5</v>
      </c>
      <c r="D7">
        <v>3</v>
      </c>
      <c r="E7">
        <v>2</v>
      </c>
      <c r="F7">
        <v>0.6</v>
      </c>
      <c r="G7" s="1">
        <v>132</v>
      </c>
      <c r="H7" s="1">
        <v>114</v>
      </c>
      <c r="I7" s="1">
        <v>18</v>
      </c>
      <c r="J7" t="s">
        <v>451</v>
      </c>
      <c r="K7" s="33"/>
    </row>
    <row r="8" spans="1:45" ht="45" customHeight="1" x14ac:dyDescent="0.25">
      <c r="A8">
        <v>7</v>
      </c>
      <c r="B8" t="s">
        <v>107</v>
      </c>
      <c r="C8">
        <v>5</v>
      </c>
      <c r="D8">
        <v>3</v>
      </c>
      <c r="E8">
        <v>2</v>
      </c>
      <c r="F8">
        <v>0.6</v>
      </c>
      <c r="G8" s="1">
        <v>122</v>
      </c>
      <c r="H8" s="1">
        <v>103</v>
      </c>
      <c r="I8" s="1">
        <v>19</v>
      </c>
      <c r="J8" t="s">
        <v>452</v>
      </c>
      <c r="K8" s="33"/>
    </row>
    <row r="9" spans="1:45" ht="45" customHeight="1" x14ac:dyDescent="0.25">
      <c r="A9">
        <v>8</v>
      </c>
      <c r="B9" t="s">
        <v>15</v>
      </c>
      <c r="C9">
        <v>7</v>
      </c>
      <c r="D9">
        <v>3</v>
      </c>
      <c r="E9">
        <v>4</v>
      </c>
      <c r="F9">
        <v>0.42899999999999999</v>
      </c>
      <c r="G9" s="1">
        <v>138</v>
      </c>
      <c r="H9" s="1">
        <v>186</v>
      </c>
      <c r="I9" s="1">
        <v>-48</v>
      </c>
      <c r="J9" t="s">
        <v>453</v>
      </c>
      <c r="K9" s="33"/>
    </row>
    <row r="10" spans="1:45" ht="45" customHeight="1" x14ac:dyDescent="0.25">
      <c r="A10">
        <v>9</v>
      </c>
      <c r="B10" t="s">
        <v>7</v>
      </c>
      <c r="C10">
        <v>2</v>
      </c>
      <c r="D10">
        <v>2</v>
      </c>
      <c r="E10">
        <v>0</v>
      </c>
      <c r="F10">
        <v>1</v>
      </c>
      <c r="G10" s="1">
        <v>68</v>
      </c>
      <c r="H10" s="1">
        <v>38</v>
      </c>
      <c r="I10" s="1">
        <v>30</v>
      </c>
      <c r="J10" t="s">
        <v>454</v>
      </c>
      <c r="K10" s="33"/>
    </row>
    <row r="11" spans="1:45" ht="45" customHeight="1" x14ac:dyDescent="0.25">
      <c r="A11">
        <v>10</v>
      </c>
      <c r="B11" t="s">
        <v>367</v>
      </c>
      <c r="C11">
        <v>4</v>
      </c>
      <c r="D11">
        <v>2</v>
      </c>
      <c r="E11">
        <v>2</v>
      </c>
      <c r="F11">
        <v>0.5</v>
      </c>
      <c r="G11" s="1">
        <v>69</v>
      </c>
      <c r="H11" s="1">
        <v>77</v>
      </c>
      <c r="I11" s="1">
        <v>-8</v>
      </c>
      <c r="J11" t="s">
        <v>455</v>
      </c>
      <c r="K11" s="33"/>
    </row>
    <row r="12" spans="1:45" ht="45" customHeight="1" x14ac:dyDescent="0.25">
      <c r="A12">
        <v>11</v>
      </c>
      <c r="B12" t="s">
        <v>128</v>
      </c>
      <c r="C12">
        <v>5</v>
      </c>
      <c r="D12">
        <v>2</v>
      </c>
      <c r="E12">
        <v>3</v>
      </c>
      <c r="F12">
        <v>0.4</v>
      </c>
      <c r="G12" s="1">
        <v>74</v>
      </c>
      <c r="H12" s="1">
        <v>103</v>
      </c>
      <c r="I12" s="1">
        <v>-29</v>
      </c>
      <c r="J12" t="s">
        <v>456</v>
      </c>
      <c r="K12" s="33"/>
    </row>
    <row r="13" spans="1:45" ht="45" customHeight="1" x14ac:dyDescent="0.25">
      <c r="A13">
        <v>12</v>
      </c>
      <c r="B13" t="s">
        <v>82</v>
      </c>
      <c r="C13">
        <v>6</v>
      </c>
      <c r="D13">
        <v>2</v>
      </c>
      <c r="E13">
        <v>4</v>
      </c>
      <c r="F13">
        <v>0.33300000000000002</v>
      </c>
      <c r="G13" s="1">
        <v>115</v>
      </c>
      <c r="H13" s="1">
        <v>206</v>
      </c>
      <c r="I13" s="1">
        <v>-91</v>
      </c>
      <c r="J13" t="s">
        <v>457</v>
      </c>
      <c r="K13" s="33"/>
    </row>
    <row r="14" spans="1:45" ht="45" customHeight="1" x14ac:dyDescent="0.25">
      <c r="A14">
        <v>13</v>
      </c>
      <c r="B14" t="s">
        <v>28</v>
      </c>
      <c r="C14">
        <v>1</v>
      </c>
      <c r="D14">
        <v>1</v>
      </c>
      <c r="E14">
        <v>0</v>
      </c>
      <c r="F14">
        <v>1</v>
      </c>
      <c r="G14" s="1">
        <v>31</v>
      </c>
      <c r="H14" s="1">
        <v>17</v>
      </c>
      <c r="I14" s="1">
        <v>14</v>
      </c>
      <c r="J14" t="s">
        <v>368</v>
      </c>
      <c r="K14" s="33"/>
    </row>
    <row r="15" spans="1:45" ht="45" customHeight="1" x14ac:dyDescent="0.25">
      <c r="A15">
        <v>14</v>
      </c>
      <c r="B15" t="s">
        <v>172</v>
      </c>
      <c r="C15">
        <v>1</v>
      </c>
      <c r="D15">
        <v>1</v>
      </c>
      <c r="E15">
        <v>0</v>
      </c>
      <c r="F15">
        <v>1</v>
      </c>
      <c r="G15" s="1">
        <v>16</v>
      </c>
      <c r="H15" s="1">
        <v>7</v>
      </c>
      <c r="I15" s="1">
        <v>9</v>
      </c>
      <c r="J15" t="s">
        <v>369</v>
      </c>
      <c r="K15" s="33"/>
    </row>
    <row r="16" spans="1:45" ht="45" customHeight="1" x14ac:dyDescent="0.25">
      <c r="A16">
        <v>15</v>
      </c>
      <c r="B16" t="s">
        <v>64</v>
      </c>
      <c r="C16">
        <v>1</v>
      </c>
      <c r="D16">
        <v>1</v>
      </c>
      <c r="E16">
        <v>0</v>
      </c>
      <c r="F16">
        <v>1</v>
      </c>
      <c r="G16" s="1">
        <v>48</v>
      </c>
      <c r="H16" s="1">
        <v>21</v>
      </c>
      <c r="I16" s="1">
        <v>27</v>
      </c>
      <c r="J16" t="s">
        <v>370</v>
      </c>
      <c r="K16" s="33"/>
    </row>
    <row r="17" spans="1:11" ht="45" customHeight="1" x14ac:dyDescent="0.25">
      <c r="A17">
        <v>16</v>
      </c>
      <c r="B17" t="s">
        <v>44</v>
      </c>
      <c r="C17">
        <v>2</v>
      </c>
      <c r="D17">
        <v>1</v>
      </c>
      <c r="E17">
        <v>1</v>
      </c>
      <c r="F17">
        <v>0.5</v>
      </c>
      <c r="G17" s="1">
        <v>63</v>
      </c>
      <c r="H17" s="1">
        <v>39</v>
      </c>
      <c r="I17" s="1">
        <v>24</v>
      </c>
      <c r="J17" t="s">
        <v>458</v>
      </c>
      <c r="K17" s="33"/>
    </row>
    <row r="18" spans="1:11" ht="45" customHeight="1" x14ac:dyDescent="0.25">
      <c r="A18">
        <v>17</v>
      </c>
      <c r="B18" t="s">
        <v>169</v>
      </c>
      <c r="C18">
        <v>2</v>
      </c>
      <c r="D18">
        <v>1</v>
      </c>
      <c r="E18">
        <v>1</v>
      </c>
      <c r="F18">
        <v>0.5</v>
      </c>
      <c r="G18" s="1">
        <v>33</v>
      </c>
      <c r="H18" s="1">
        <v>42</v>
      </c>
      <c r="I18" s="1">
        <v>-9</v>
      </c>
      <c r="J18" t="s">
        <v>371</v>
      </c>
      <c r="K18" s="33"/>
    </row>
    <row r="19" spans="1:11" ht="45" customHeight="1" x14ac:dyDescent="0.25">
      <c r="A19">
        <v>18</v>
      </c>
      <c r="B19" t="s">
        <v>372</v>
      </c>
      <c r="C19">
        <v>3</v>
      </c>
      <c r="D19">
        <v>1</v>
      </c>
      <c r="E19">
        <v>2</v>
      </c>
      <c r="F19">
        <v>0.33300000000000002</v>
      </c>
      <c r="G19" s="1">
        <v>59</v>
      </c>
      <c r="H19" s="1">
        <v>67</v>
      </c>
      <c r="I19" s="1">
        <v>-8</v>
      </c>
      <c r="J19" t="s">
        <v>459</v>
      </c>
      <c r="K19" s="33"/>
    </row>
    <row r="20" spans="1:11" ht="45" customHeight="1" x14ac:dyDescent="0.25">
      <c r="A20">
        <v>19</v>
      </c>
      <c r="B20" t="s">
        <v>100</v>
      </c>
      <c r="C20">
        <v>4</v>
      </c>
      <c r="D20">
        <v>0</v>
      </c>
      <c r="E20">
        <v>4</v>
      </c>
      <c r="F20">
        <v>0</v>
      </c>
      <c r="G20" s="1">
        <v>73</v>
      </c>
      <c r="H20" s="1">
        <v>139</v>
      </c>
      <c r="I20" s="1">
        <v>-66</v>
      </c>
      <c r="J20" t="s">
        <v>373</v>
      </c>
      <c r="K20" s="33"/>
    </row>
    <row r="21" spans="1:11" ht="45" customHeight="1" x14ac:dyDescent="0.25">
      <c r="A21">
        <v>20</v>
      </c>
      <c r="B21" t="s">
        <v>149</v>
      </c>
      <c r="C21">
        <v>4</v>
      </c>
      <c r="D21">
        <v>0</v>
      </c>
      <c r="E21">
        <v>4</v>
      </c>
      <c r="F21">
        <v>0</v>
      </c>
      <c r="G21" s="1">
        <v>34</v>
      </c>
      <c r="H21" s="1">
        <v>95</v>
      </c>
      <c r="I21" s="1">
        <v>-61</v>
      </c>
      <c r="J21" t="s">
        <v>460</v>
      </c>
      <c r="K21" s="33"/>
    </row>
    <row r="22" spans="1:11" ht="45" customHeight="1" x14ac:dyDescent="0.25">
      <c r="A22">
        <v>21</v>
      </c>
      <c r="B22" t="s">
        <v>118</v>
      </c>
      <c r="C22">
        <v>2</v>
      </c>
      <c r="D22">
        <v>0</v>
      </c>
      <c r="E22">
        <v>2</v>
      </c>
      <c r="F22">
        <v>0</v>
      </c>
      <c r="G22" s="1">
        <v>37</v>
      </c>
      <c r="H22" s="1">
        <v>46</v>
      </c>
      <c r="I22" s="1">
        <v>-9</v>
      </c>
      <c r="J22" t="s">
        <v>461</v>
      </c>
      <c r="K22" s="33"/>
    </row>
    <row r="23" spans="1:11" ht="45" customHeight="1" x14ac:dyDescent="0.25">
      <c r="A23">
        <v>22</v>
      </c>
      <c r="B23" t="s">
        <v>54</v>
      </c>
      <c r="C23">
        <v>2</v>
      </c>
      <c r="D23">
        <v>0</v>
      </c>
      <c r="E23">
        <v>2</v>
      </c>
      <c r="F23">
        <v>0</v>
      </c>
      <c r="G23" s="1">
        <v>31</v>
      </c>
      <c r="H23" s="1">
        <v>51</v>
      </c>
      <c r="I23" s="1">
        <v>-20</v>
      </c>
      <c r="J23" t="s">
        <v>462</v>
      </c>
      <c r="K23" s="33"/>
    </row>
    <row r="24" spans="1:11" ht="45" customHeight="1" x14ac:dyDescent="0.25">
      <c r="A24">
        <v>23</v>
      </c>
      <c r="B24" t="s">
        <v>83</v>
      </c>
      <c r="C24">
        <v>1</v>
      </c>
      <c r="D24">
        <v>0</v>
      </c>
      <c r="E24">
        <v>1</v>
      </c>
      <c r="F24">
        <v>0</v>
      </c>
      <c r="G24" s="1">
        <v>19</v>
      </c>
      <c r="H24" s="1">
        <v>34</v>
      </c>
      <c r="I24" s="1">
        <v>-15</v>
      </c>
      <c r="J24" t="s">
        <v>374</v>
      </c>
      <c r="K24" s="33"/>
    </row>
    <row r="25" spans="1:11" ht="45" customHeight="1" x14ac:dyDescent="0.25">
      <c r="A25">
        <v>24</v>
      </c>
      <c r="B25" t="s">
        <v>59</v>
      </c>
      <c r="C25">
        <v>1</v>
      </c>
      <c r="D25">
        <v>0</v>
      </c>
      <c r="E25">
        <v>1</v>
      </c>
      <c r="F25">
        <v>0</v>
      </c>
      <c r="G25" s="1">
        <v>29</v>
      </c>
      <c r="H25" s="1">
        <v>32</v>
      </c>
      <c r="I25" s="1">
        <v>-3</v>
      </c>
      <c r="J25" t="s">
        <v>375</v>
      </c>
      <c r="K25" s="33"/>
    </row>
    <row r="26" spans="1:11" ht="45" customHeight="1" x14ac:dyDescent="0.25">
      <c r="A26">
        <v>25</v>
      </c>
      <c r="B26" t="s">
        <v>376</v>
      </c>
      <c r="C26">
        <v>1</v>
      </c>
      <c r="D26">
        <v>0</v>
      </c>
      <c r="E26">
        <v>1</v>
      </c>
      <c r="F26">
        <v>0</v>
      </c>
      <c r="G26" s="1">
        <v>23</v>
      </c>
      <c r="H26" s="1">
        <v>27</v>
      </c>
      <c r="I26" s="1">
        <v>-4</v>
      </c>
      <c r="J26" t="s">
        <v>377</v>
      </c>
      <c r="K26" s="33"/>
    </row>
    <row r="27" spans="1:11" ht="45" customHeight="1" x14ac:dyDescent="0.25">
      <c r="A27">
        <v>26</v>
      </c>
      <c r="B27" t="s">
        <v>378</v>
      </c>
      <c r="C27">
        <v>1</v>
      </c>
      <c r="D27">
        <v>0</v>
      </c>
      <c r="E27">
        <v>1</v>
      </c>
      <c r="F27">
        <v>0</v>
      </c>
      <c r="G27" s="1">
        <v>16</v>
      </c>
      <c r="H27" s="1">
        <v>23</v>
      </c>
      <c r="I27" s="1">
        <v>-7</v>
      </c>
      <c r="J27" t="s">
        <v>379</v>
      </c>
      <c r="K27" s="33"/>
    </row>
    <row r="28" spans="1:11" ht="45" customHeight="1" x14ac:dyDescent="0.25">
      <c r="A28">
        <v>27</v>
      </c>
      <c r="B28" t="s">
        <v>96</v>
      </c>
      <c r="C28">
        <v>1</v>
      </c>
      <c r="D28">
        <v>0</v>
      </c>
      <c r="E28">
        <v>1</v>
      </c>
      <c r="F28">
        <v>0</v>
      </c>
      <c r="G28" s="1">
        <v>26</v>
      </c>
      <c r="H28" s="1">
        <v>49</v>
      </c>
      <c r="I28" s="1">
        <v>-23</v>
      </c>
      <c r="J28" t="s">
        <v>380</v>
      </c>
      <c r="K28" s="33"/>
    </row>
    <row r="29" spans="1:11" ht="45" customHeight="1" x14ac:dyDescent="0.25">
      <c r="A29">
        <v>28</v>
      </c>
      <c r="B29" t="s">
        <v>48</v>
      </c>
      <c r="C29">
        <v>1</v>
      </c>
      <c r="D29">
        <v>0</v>
      </c>
      <c r="E29">
        <v>1</v>
      </c>
      <c r="F29">
        <v>0</v>
      </c>
      <c r="G29" s="1">
        <v>10</v>
      </c>
      <c r="H29" s="1">
        <v>21</v>
      </c>
      <c r="I29" s="1">
        <v>-11</v>
      </c>
      <c r="J29" t="s">
        <v>381</v>
      </c>
      <c r="K29" s="33"/>
    </row>
    <row r="31" spans="1:11" x14ac:dyDescent="0.25">
      <c r="A31" t="s">
        <v>382</v>
      </c>
    </row>
    <row r="33" spans="1:1" x14ac:dyDescent="0.25">
      <c r="A33" t="s">
        <v>383</v>
      </c>
    </row>
    <row r="34" spans="1:1" x14ac:dyDescent="0.25">
      <c r="A34" t="s">
        <v>384</v>
      </c>
    </row>
    <row r="35" spans="1:1" x14ac:dyDescent="0.25">
      <c r="A35" t="s">
        <v>385</v>
      </c>
    </row>
    <row r="36" spans="1:1" x14ac:dyDescent="0.25">
      <c r="A36" t="s">
        <v>386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48"/>
  <sheetViews>
    <sheetView showGridLines="0" workbookViewId="0"/>
  </sheetViews>
  <sheetFormatPr defaultRowHeight="15" x14ac:dyDescent="0.25"/>
  <cols>
    <col min="1" max="1" width="21" bestFit="1" customWidth="1"/>
    <col min="3" max="3" width="14" bestFit="1" customWidth="1"/>
  </cols>
  <sheetData>
    <row r="1" spans="1:5" x14ac:dyDescent="0.25">
      <c r="A1" t="s">
        <v>387</v>
      </c>
    </row>
    <row r="2" spans="1:5" x14ac:dyDescent="0.25">
      <c r="A2" t="s">
        <v>388</v>
      </c>
      <c r="B2">
        <f>VALUE(LEFT(A2,4))</f>
        <v>2013</v>
      </c>
      <c r="C2" s="36">
        <f>VALUE(RIGHT(A2,LEN(A2)-FIND("_",A2)))</f>
        <v>3800000</v>
      </c>
      <c r="E2" s="35" t="s">
        <v>639</v>
      </c>
    </row>
    <row r="3" spans="1:5" x14ac:dyDescent="0.25">
      <c r="A3" t="s">
        <v>389</v>
      </c>
      <c r="B3">
        <f t="shared" ref="B3:B48" si="0">VALUE(LEFT(A3,4))</f>
        <v>2012</v>
      </c>
      <c r="C3" s="36">
        <f t="shared" ref="C3:C48" si="1">VALUE(RIGHT(A3,LEN(A3)-FIND("_",A3)))</f>
        <v>3500000</v>
      </c>
    </row>
    <row r="4" spans="1:5" x14ac:dyDescent="0.25">
      <c r="A4" t="s">
        <v>390</v>
      </c>
      <c r="B4">
        <f t="shared" si="0"/>
        <v>2011</v>
      </c>
      <c r="C4" s="36">
        <f t="shared" si="1"/>
        <v>3100000</v>
      </c>
    </row>
    <row r="5" spans="1:5" x14ac:dyDescent="0.25">
      <c r="A5" t="s">
        <v>391</v>
      </c>
      <c r="B5">
        <f t="shared" si="0"/>
        <v>2010</v>
      </c>
      <c r="C5" s="36">
        <f t="shared" si="1"/>
        <v>2900000</v>
      </c>
    </row>
    <row r="6" spans="1:5" x14ac:dyDescent="0.25">
      <c r="A6" t="s">
        <v>392</v>
      </c>
      <c r="B6">
        <f t="shared" si="0"/>
        <v>2009</v>
      </c>
      <c r="C6" s="36">
        <f t="shared" si="1"/>
        <v>2800000</v>
      </c>
    </row>
    <row r="7" spans="1:5" x14ac:dyDescent="0.25">
      <c r="A7" t="s">
        <v>393</v>
      </c>
      <c r="B7">
        <f t="shared" si="0"/>
        <v>2008</v>
      </c>
      <c r="C7" s="36">
        <f t="shared" si="1"/>
        <v>2700000</v>
      </c>
    </row>
    <row r="8" spans="1:5" x14ac:dyDescent="0.25">
      <c r="A8" t="s">
        <v>394</v>
      </c>
      <c r="B8">
        <f t="shared" si="0"/>
        <v>2007</v>
      </c>
      <c r="C8" s="36">
        <f t="shared" si="1"/>
        <v>2600000</v>
      </c>
    </row>
    <row r="9" spans="1:5" x14ac:dyDescent="0.25">
      <c r="A9" t="s">
        <v>395</v>
      </c>
      <c r="B9">
        <f t="shared" si="0"/>
        <v>2006</v>
      </c>
      <c r="C9" s="36">
        <f t="shared" si="1"/>
        <v>2500000</v>
      </c>
    </row>
    <row r="10" spans="1:5" x14ac:dyDescent="0.25">
      <c r="A10" t="s">
        <v>396</v>
      </c>
      <c r="B10">
        <f t="shared" si="0"/>
        <v>2005</v>
      </c>
      <c r="C10" s="36">
        <f t="shared" si="1"/>
        <v>2400000</v>
      </c>
    </row>
    <row r="11" spans="1:5" x14ac:dyDescent="0.25">
      <c r="A11" t="s">
        <v>397</v>
      </c>
      <c r="B11">
        <f t="shared" si="0"/>
        <v>2004</v>
      </c>
      <c r="C11" s="36">
        <f t="shared" si="1"/>
        <v>2300000</v>
      </c>
    </row>
    <row r="12" spans="1:5" x14ac:dyDescent="0.25">
      <c r="A12" t="s">
        <v>398</v>
      </c>
      <c r="B12">
        <f t="shared" si="0"/>
        <v>2003</v>
      </c>
      <c r="C12" s="36">
        <f t="shared" si="1"/>
        <v>2100000</v>
      </c>
    </row>
    <row r="13" spans="1:5" x14ac:dyDescent="0.25">
      <c r="A13" t="s">
        <v>399</v>
      </c>
      <c r="B13">
        <f t="shared" si="0"/>
        <v>2002</v>
      </c>
      <c r="C13" s="36">
        <f t="shared" si="1"/>
        <v>1900000</v>
      </c>
    </row>
    <row r="14" spans="1:5" x14ac:dyDescent="0.25">
      <c r="A14" t="s">
        <v>400</v>
      </c>
      <c r="B14">
        <f t="shared" si="0"/>
        <v>2001</v>
      </c>
      <c r="C14" s="36">
        <f t="shared" si="1"/>
        <v>2100000</v>
      </c>
    </row>
    <row r="15" spans="1:5" x14ac:dyDescent="0.25">
      <c r="A15" t="s">
        <v>401</v>
      </c>
      <c r="B15">
        <f t="shared" si="0"/>
        <v>2000</v>
      </c>
      <c r="C15" s="36">
        <f t="shared" si="1"/>
        <v>2200000</v>
      </c>
    </row>
    <row r="16" spans="1:5" x14ac:dyDescent="0.25">
      <c r="A16" t="s">
        <v>402</v>
      </c>
      <c r="B16">
        <f t="shared" si="0"/>
        <v>1999</v>
      </c>
      <c r="C16" s="36">
        <f t="shared" si="1"/>
        <v>1600000</v>
      </c>
    </row>
    <row r="17" spans="1:3" x14ac:dyDescent="0.25">
      <c r="A17" t="s">
        <v>403</v>
      </c>
      <c r="B17">
        <f t="shared" si="0"/>
        <v>1998</v>
      </c>
      <c r="C17" s="36">
        <f t="shared" si="1"/>
        <v>1300000</v>
      </c>
    </row>
    <row r="18" spans="1:3" x14ac:dyDescent="0.25">
      <c r="A18" t="s">
        <v>404</v>
      </c>
      <c r="B18">
        <f t="shared" si="0"/>
        <v>1997</v>
      </c>
      <c r="C18" s="36">
        <f t="shared" si="1"/>
        <v>1200000</v>
      </c>
    </row>
    <row r="19" spans="1:3" x14ac:dyDescent="0.25">
      <c r="A19" t="s">
        <v>405</v>
      </c>
      <c r="B19">
        <f t="shared" si="0"/>
        <v>1996</v>
      </c>
      <c r="C19" s="36">
        <f t="shared" si="1"/>
        <v>1085000</v>
      </c>
    </row>
    <row r="20" spans="1:3" x14ac:dyDescent="0.25">
      <c r="A20" t="s">
        <v>406</v>
      </c>
      <c r="B20">
        <f t="shared" si="0"/>
        <v>1995</v>
      </c>
      <c r="C20" s="36">
        <f t="shared" si="1"/>
        <v>1150000</v>
      </c>
    </row>
    <row r="21" spans="1:3" x14ac:dyDescent="0.25">
      <c r="A21" t="s">
        <v>407</v>
      </c>
      <c r="B21">
        <f t="shared" si="0"/>
        <v>1994</v>
      </c>
      <c r="C21" s="36">
        <f t="shared" si="1"/>
        <v>900000</v>
      </c>
    </row>
    <row r="22" spans="1:3" x14ac:dyDescent="0.25">
      <c r="A22" t="s">
        <v>408</v>
      </c>
      <c r="B22">
        <f t="shared" si="0"/>
        <v>1993</v>
      </c>
      <c r="C22" s="36">
        <f t="shared" si="1"/>
        <v>850000</v>
      </c>
    </row>
    <row r="23" spans="1:3" x14ac:dyDescent="0.25">
      <c r="A23" t="s">
        <v>409</v>
      </c>
      <c r="B23">
        <f t="shared" si="0"/>
        <v>1992</v>
      </c>
      <c r="C23" s="36">
        <f t="shared" si="1"/>
        <v>850000</v>
      </c>
    </row>
    <row r="24" spans="1:3" x14ac:dyDescent="0.25">
      <c r="A24" t="s">
        <v>410</v>
      </c>
      <c r="B24">
        <f t="shared" si="0"/>
        <v>1991</v>
      </c>
      <c r="C24" s="36">
        <f t="shared" si="1"/>
        <v>800000</v>
      </c>
    </row>
    <row r="25" spans="1:3" x14ac:dyDescent="0.25">
      <c r="A25" t="s">
        <v>411</v>
      </c>
      <c r="B25">
        <f t="shared" si="0"/>
        <v>1990</v>
      </c>
      <c r="C25" s="36">
        <f t="shared" si="1"/>
        <v>700000</v>
      </c>
    </row>
    <row r="26" spans="1:3" x14ac:dyDescent="0.25">
      <c r="A26" t="s">
        <v>412</v>
      </c>
      <c r="B26">
        <f t="shared" si="0"/>
        <v>1989</v>
      </c>
      <c r="C26" s="36">
        <f t="shared" si="1"/>
        <v>675000</v>
      </c>
    </row>
    <row r="27" spans="1:3" x14ac:dyDescent="0.25">
      <c r="A27" t="s">
        <v>413</v>
      </c>
      <c r="B27">
        <f t="shared" si="0"/>
        <v>1988</v>
      </c>
      <c r="C27" s="36">
        <f t="shared" si="1"/>
        <v>645000</v>
      </c>
    </row>
    <row r="28" spans="1:3" x14ac:dyDescent="0.25">
      <c r="A28" t="s">
        <v>414</v>
      </c>
      <c r="B28">
        <f t="shared" si="0"/>
        <v>1987</v>
      </c>
      <c r="C28" s="36">
        <f t="shared" si="1"/>
        <v>600000</v>
      </c>
    </row>
    <row r="29" spans="1:3" x14ac:dyDescent="0.25">
      <c r="A29" t="s">
        <v>415</v>
      </c>
      <c r="B29">
        <f t="shared" si="0"/>
        <v>1986</v>
      </c>
      <c r="C29" s="36">
        <f t="shared" si="1"/>
        <v>550000</v>
      </c>
    </row>
    <row r="30" spans="1:3" x14ac:dyDescent="0.25">
      <c r="A30" t="s">
        <v>416</v>
      </c>
      <c r="B30">
        <f t="shared" si="0"/>
        <v>1985</v>
      </c>
      <c r="C30" s="36">
        <f t="shared" si="1"/>
        <v>525000</v>
      </c>
    </row>
    <row r="31" spans="1:3" x14ac:dyDescent="0.25">
      <c r="A31" t="s">
        <v>417</v>
      </c>
      <c r="B31">
        <f t="shared" si="0"/>
        <v>1984</v>
      </c>
      <c r="C31" s="36">
        <f t="shared" si="1"/>
        <v>368000</v>
      </c>
    </row>
    <row r="32" spans="1:3" x14ac:dyDescent="0.25">
      <c r="A32" t="s">
        <v>418</v>
      </c>
      <c r="B32">
        <f t="shared" si="0"/>
        <v>1983</v>
      </c>
      <c r="C32" s="36">
        <f t="shared" si="1"/>
        <v>400000</v>
      </c>
    </row>
    <row r="33" spans="1:3" x14ac:dyDescent="0.25">
      <c r="A33" t="s">
        <v>419</v>
      </c>
      <c r="B33">
        <f t="shared" si="0"/>
        <v>1982</v>
      </c>
      <c r="C33" s="36">
        <f t="shared" si="1"/>
        <v>324000</v>
      </c>
    </row>
    <row r="34" spans="1:3" x14ac:dyDescent="0.25">
      <c r="A34" t="s">
        <v>420</v>
      </c>
      <c r="B34">
        <f t="shared" si="0"/>
        <v>1981</v>
      </c>
      <c r="C34" s="36">
        <f t="shared" si="1"/>
        <v>275000</v>
      </c>
    </row>
    <row r="35" spans="1:3" x14ac:dyDescent="0.25">
      <c r="A35" t="s">
        <v>421</v>
      </c>
      <c r="B35">
        <f t="shared" si="0"/>
        <v>1980</v>
      </c>
      <c r="C35" s="36">
        <f t="shared" si="1"/>
        <v>222000</v>
      </c>
    </row>
    <row r="36" spans="1:3" x14ac:dyDescent="0.25">
      <c r="A36" t="s">
        <v>422</v>
      </c>
      <c r="B36">
        <f t="shared" si="0"/>
        <v>1979</v>
      </c>
      <c r="C36" s="36">
        <f t="shared" si="1"/>
        <v>185000</v>
      </c>
    </row>
    <row r="37" spans="1:3" x14ac:dyDescent="0.25">
      <c r="A37" t="s">
        <v>423</v>
      </c>
      <c r="B37">
        <f t="shared" si="0"/>
        <v>1978</v>
      </c>
      <c r="C37" s="36">
        <f t="shared" si="1"/>
        <v>162000</v>
      </c>
    </row>
    <row r="38" spans="1:3" x14ac:dyDescent="0.25">
      <c r="A38" t="s">
        <v>424</v>
      </c>
      <c r="B38">
        <f t="shared" si="0"/>
        <v>1977</v>
      </c>
      <c r="C38" s="36">
        <f t="shared" si="1"/>
        <v>125000</v>
      </c>
    </row>
    <row r="39" spans="1:3" x14ac:dyDescent="0.25">
      <c r="A39" t="s">
        <v>425</v>
      </c>
      <c r="B39">
        <f t="shared" si="0"/>
        <v>1976</v>
      </c>
      <c r="C39" s="36">
        <f t="shared" si="1"/>
        <v>110000</v>
      </c>
    </row>
    <row r="40" spans="1:3" x14ac:dyDescent="0.25">
      <c r="A40" t="s">
        <v>426</v>
      </c>
      <c r="B40">
        <f t="shared" si="0"/>
        <v>1975</v>
      </c>
      <c r="C40" s="36">
        <f t="shared" si="1"/>
        <v>107000</v>
      </c>
    </row>
    <row r="41" spans="1:3" x14ac:dyDescent="0.25">
      <c r="A41" t="s">
        <v>427</v>
      </c>
      <c r="B41">
        <f t="shared" si="0"/>
        <v>1974</v>
      </c>
      <c r="C41" s="36">
        <f t="shared" si="1"/>
        <v>103000</v>
      </c>
    </row>
    <row r="42" spans="1:3" x14ac:dyDescent="0.25">
      <c r="A42" t="s">
        <v>428</v>
      </c>
      <c r="B42">
        <f t="shared" si="0"/>
        <v>1973</v>
      </c>
      <c r="C42" s="36">
        <f t="shared" si="1"/>
        <v>88000</v>
      </c>
    </row>
    <row r="43" spans="1:3" x14ac:dyDescent="0.25">
      <c r="A43" t="s">
        <v>429</v>
      </c>
      <c r="B43">
        <f t="shared" si="0"/>
        <v>1972</v>
      </c>
      <c r="C43" s="36">
        <f t="shared" si="1"/>
        <v>86000</v>
      </c>
    </row>
    <row r="44" spans="1:3" x14ac:dyDescent="0.25">
      <c r="A44" t="s">
        <v>430</v>
      </c>
      <c r="B44">
        <f t="shared" si="0"/>
        <v>1971</v>
      </c>
      <c r="C44" s="36">
        <f t="shared" si="1"/>
        <v>72000</v>
      </c>
    </row>
    <row r="45" spans="1:3" x14ac:dyDescent="0.25">
      <c r="A45" t="s">
        <v>431</v>
      </c>
      <c r="B45">
        <f t="shared" si="0"/>
        <v>1970</v>
      </c>
      <c r="C45" s="36">
        <f t="shared" si="1"/>
        <v>78000</v>
      </c>
    </row>
    <row r="46" spans="1:3" x14ac:dyDescent="0.25">
      <c r="A46" t="s">
        <v>432</v>
      </c>
      <c r="B46">
        <f t="shared" si="0"/>
        <v>1969</v>
      </c>
      <c r="C46" s="36">
        <f t="shared" si="1"/>
        <v>55000</v>
      </c>
    </row>
    <row r="47" spans="1:3" x14ac:dyDescent="0.25">
      <c r="A47" t="s">
        <v>433</v>
      </c>
      <c r="B47">
        <f t="shared" si="0"/>
        <v>1968</v>
      </c>
      <c r="C47" s="36">
        <f t="shared" si="1"/>
        <v>54000</v>
      </c>
    </row>
    <row r="48" spans="1:3" x14ac:dyDescent="0.25">
      <c r="A48" t="s">
        <v>434</v>
      </c>
      <c r="B48">
        <f t="shared" si="0"/>
        <v>1967</v>
      </c>
      <c r="C48" s="36">
        <f t="shared" si="1"/>
        <v>42000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32</vt:i4>
      </vt:variant>
    </vt:vector>
  </HeadingPairs>
  <TitlesOfParts>
    <vt:vector size="42" baseType="lpstr">
      <vt:lpstr>Pics</vt:lpstr>
      <vt:lpstr>DashBoard</vt:lpstr>
      <vt:lpstr>Maps</vt:lpstr>
      <vt:lpstr>Stadium</vt:lpstr>
      <vt:lpstr>Super Bowl Scores</vt:lpstr>
      <vt:lpstr>Game and Career Leaders (2)</vt:lpstr>
      <vt:lpstr>Game and Career Leaders</vt:lpstr>
      <vt:lpstr>Win Loss Records by Team</vt:lpstr>
      <vt:lpstr>Super Bowl 30 Sec Ad Price</vt:lpstr>
      <vt:lpstr>Regular Season Standings</vt:lpstr>
      <vt:lpstr>a</vt:lpstr>
      <vt:lpstr>Arlington</vt:lpstr>
      <vt:lpstr>Atlanta</vt:lpstr>
      <vt:lpstr>b</vt:lpstr>
      <vt:lpstr>cc</vt:lpstr>
      <vt:lpstr>Detroit</vt:lpstr>
      <vt:lpstr>Glendale</vt:lpstr>
      <vt:lpstr>History</vt:lpstr>
      <vt:lpstr>historyLink</vt:lpstr>
      <vt:lpstr>Houston</vt:lpstr>
      <vt:lpstr>Indianapolis</vt:lpstr>
      <vt:lpstr>Jacksonville</vt:lpstr>
      <vt:lpstr>LosAngeles</vt:lpstr>
      <vt:lpstr>Miami</vt:lpstr>
      <vt:lpstr>Minneapolis</vt:lpstr>
      <vt:lpstr>MyPic1</vt:lpstr>
      <vt:lpstr>MyPic2</vt:lpstr>
      <vt:lpstr>MyPic3</vt:lpstr>
      <vt:lpstr>MyPic4</vt:lpstr>
      <vt:lpstr>MyPicSelect</vt:lpstr>
      <vt:lpstr>NewOrleans</vt:lpstr>
      <vt:lpstr>PaloAlto</vt:lpstr>
      <vt:lpstr>Pasadena</vt:lpstr>
      <vt:lpstr>Pontiac</vt:lpstr>
      <vt:lpstr>SanDiego</vt:lpstr>
      <vt:lpstr>start</vt:lpstr>
      <vt:lpstr>Tampa</vt:lpstr>
      <vt:lpstr>Teams</vt:lpstr>
      <vt:lpstr>TeamTable</vt:lpstr>
      <vt:lpstr>Tempe</vt:lpstr>
      <vt:lpstr>Year</vt:lpstr>
      <vt:lpstr>Yearpick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2014-01-24T05:16:51Z</dcterms:created>
  <dcterms:modified xsi:type="dcterms:W3CDTF">2014-02-04T01:12:48Z</dcterms:modified>
</cp:coreProperties>
</file>